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4000" windowHeight="9330" firstSheet="1" activeTab="1"/>
  </bookViews>
  <sheets>
    <sheet name="P1Presupuesto Aprobado 2021" sheetId="4" r:id="rId1"/>
    <sheet name="Ejec- Presup-Enero-agosto-2022 " sheetId="2" r:id="rId2"/>
  </sheets>
  <definedNames>
    <definedName name="_xlnm.Print_Area" localSheetId="1">'Ejec- Presup-Enero-agosto-2022 '!$A$88:$K$93</definedName>
    <definedName name="_xlnm.Print_Area" localSheetId="0">'P1Presupuesto Aprobado 2021'!$C$98:$E$103</definedName>
    <definedName name="_xlnm.Print_Titles" localSheetId="1">'Ejec- Presup-Enero-agosto-2022 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D55" i="2" l="1"/>
  <c r="C14" i="2"/>
  <c r="M61" i="2" l="1"/>
  <c r="M52" i="2"/>
  <c r="M53" i="2"/>
  <c r="M54" i="2"/>
  <c r="M55" i="2"/>
  <c r="M56" i="2"/>
  <c r="M57" i="2"/>
  <c r="M58" i="2"/>
  <c r="M59" i="2"/>
  <c r="M51" i="2"/>
  <c r="M35" i="2"/>
  <c r="M26" i="2"/>
  <c r="M27" i="2"/>
  <c r="M28" i="2"/>
  <c r="M29" i="2"/>
  <c r="M30" i="2"/>
  <c r="M31" i="2"/>
  <c r="M32" i="2"/>
  <c r="M25" i="2"/>
  <c r="M16" i="2"/>
  <c r="M17" i="2"/>
  <c r="M18" i="2"/>
  <c r="M19" i="2"/>
  <c r="M20" i="2"/>
  <c r="M22" i="2"/>
  <c r="M23" i="2"/>
  <c r="M15" i="2"/>
  <c r="M10" i="2"/>
  <c r="M11" i="2"/>
  <c r="M12" i="2"/>
  <c r="M13" i="2"/>
  <c r="M9" i="2"/>
  <c r="L60" i="2" l="1"/>
  <c r="L50" i="2"/>
  <c r="L34" i="2"/>
  <c r="L24" i="2"/>
  <c r="L14" i="2"/>
  <c r="L8" i="2"/>
  <c r="L81" i="2" l="1"/>
  <c r="M33" i="2"/>
  <c r="C50" i="2" l="1"/>
  <c r="C34" i="2"/>
  <c r="D35" i="2"/>
  <c r="D19" i="2"/>
  <c r="D18" i="2"/>
  <c r="M36" i="2" l="1"/>
  <c r="M37" i="2"/>
  <c r="M38" i="2"/>
  <c r="M39" i="2"/>
  <c r="M40" i="2"/>
  <c r="M41" i="2"/>
  <c r="M42" i="2"/>
  <c r="K60" i="2"/>
  <c r="K50" i="2"/>
  <c r="K34" i="2"/>
  <c r="K24" i="2"/>
  <c r="K14" i="2"/>
  <c r="K8" i="2"/>
  <c r="K81" i="2" l="1"/>
  <c r="D10" i="2"/>
  <c r="D9" i="2"/>
  <c r="M62" i="2" l="1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J60" i="2" l="1"/>
  <c r="J50" i="2"/>
  <c r="J34" i="2"/>
  <c r="J24" i="2"/>
  <c r="J14" i="2"/>
  <c r="J8" i="2"/>
  <c r="J81" i="2" l="1"/>
  <c r="I24" i="2"/>
  <c r="I60" i="2"/>
  <c r="I50" i="2"/>
  <c r="I34" i="2"/>
  <c r="I14" i="2"/>
  <c r="M44" i="2"/>
  <c r="M45" i="2"/>
  <c r="M46" i="2"/>
  <c r="M47" i="2"/>
  <c r="M48" i="2"/>
  <c r="M49" i="2"/>
  <c r="I8" i="2"/>
  <c r="I81" i="2" l="1"/>
  <c r="E60" i="2"/>
  <c r="F60" i="2"/>
  <c r="G60" i="2"/>
  <c r="H60" i="2"/>
  <c r="E50" i="2"/>
  <c r="F50" i="2"/>
  <c r="G50" i="2"/>
  <c r="H50" i="2"/>
  <c r="M50" i="2" l="1"/>
  <c r="M60" i="2"/>
  <c r="G21" i="2"/>
  <c r="M21" i="2" s="1"/>
  <c r="H34" i="2"/>
  <c r="H24" i="2"/>
  <c r="H8" i="2"/>
  <c r="H14" i="2"/>
  <c r="H81" i="2" l="1"/>
  <c r="D61" i="2"/>
  <c r="C24" i="2"/>
  <c r="C81" i="2" s="1"/>
  <c r="D52" i="2"/>
  <c r="D53" i="2"/>
  <c r="D54" i="2"/>
  <c r="D56" i="2"/>
  <c r="D57" i="2"/>
  <c r="D58" i="2"/>
  <c r="D59" i="2"/>
  <c r="D51" i="2"/>
  <c r="D26" i="2"/>
  <c r="D27" i="2"/>
  <c r="D28" i="2"/>
  <c r="D29" i="2"/>
  <c r="D30" i="2"/>
  <c r="D31" i="2"/>
  <c r="D32" i="2"/>
  <c r="D33" i="2"/>
  <c r="D25" i="2"/>
  <c r="D23" i="2"/>
  <c r="D22" i="2"/>
  <c r="D21" i="2"/>
  <c r="D20" i="2"/>
  <c r="G34" i="2" l="1"/>
  <c r="G24" i="2"/>
  <c r="G14" i="2"/>
  <c r="G8" i="2"/>
  <c r="G81" i="2" l="1"/>
  <c r="F14" i="2"/>
  <c r="E8" i="2"/>
  <c r="M8" i="2" s="1"/>
  <c r="F34" i="2"/>
  <c r="F8" i="2"/>
  <c r="F24" i="2"/>
  <c r="F81" i="2" l="1"/>
  <c r="D24" i="2"/>
  <c r="D60" i="2"/>
  <c r="D34" i="2"/>
  <c r="D14" i="2"/>
  <c r="D8" i="2"/>
  <c r="D81" i="2" l="1"/>
  <c r="B60" i="2"/>
  <c r="B50" i="2"/>
  <c r="D50" i="2" s="1"/>
  <c r="E34" i="2"/>
  <c r="M34" i="2" s="1"/>
  <c r="B34" i="2"/>
  <c r="E24" i="2"/>
  <c r="M24" i="2" s="1"/>
  <c r="B24" i="2"/>
  <c r="E14" i="2"/>
  <c r="M14" i="2" s="1"/>
  <c r="M81" i="2" s="1"/>
  <c r="B14" i="2"/>
  <c r="B8" i="2"/>
  <c r="E81" i="2" l="1"/>
  <c r="B81" i="2"/>
  <c r="E64" i="4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D85" i="4" l="1"/>
  <c r="E85" i="4"/>
</calcChain>
</file>

<file path=xl/sharedStrings.xml><?xml version="1.0" encoding="utf-8"?>
<sst xmlns="http://schemas.openxmlformats.org/spreadsheetml/2006/main" count="212" uniqueCount="140">
  <si>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</si>
  <si>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</si>
  <si>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</si>
  <si>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</si>
  <si>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</si>
  <si>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</si>
  <si>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</si>
  <si>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</si>
  <si>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</si>
  <si>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</si>
  <si>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</si>
  <si>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</si>
  <si>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</si>
  <si>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</si>
  <si>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</si>
  <si>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</si>
  <si>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</si>
  <si>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</si>
  <si>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</si>
  <si>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</si>
  <si>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</si>
  <si>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</si>
  <si>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</si>
  <si>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</si>
  <si>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</si>
  <si>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</si>
  <si>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</si>
  <si>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</si>
  <si>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</si>
  <si>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</si>
  <si>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</si>
  <si>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</si>
  <si>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</si>
  <si>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</si>
  <si>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</si>
  <si>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</si>
  <si>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</si>
  <si>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</si>
  <si>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</si>
  <si>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</si>
  <si>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</si>
  <si>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</si>
  <si>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</si>
  <si>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</si>
  <si>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</si>
  <si>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</si>
  <si>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</si>
  <si>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</si>
  <si>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</si>
  <si>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</si>
  <si>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</si>
  <si>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</si>
  <si>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</si>
  <si>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</si>
  <si>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</si>
  <si>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</si>
  <si>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</si>
  <si>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</si>
  <si>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</si>
  <si>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</si>
  <si>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</si>
  <si>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</si>
  <si>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</si>
  <si>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</si>
  <si>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</si>
  <si>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</si>
  <si>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</si>
  <si>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</si>
  <si>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</si>
  <si>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</si>
  <si>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</si>
  <si>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</si>
  <si>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</si>
  <si>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</si>
  <si>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</si>
  <si>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</si>
  <si>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</si>
  <si>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</si>
  <si>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                         Consejo Nacional para la Niñez y la Adolescencia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</si>
  <si>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</si>
  <si>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</si>
  <si>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</si>
  <si>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</si>
  <si>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</si>
  <si>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</si>
  <si>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</si>
  <si>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</si>
  <si>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</si>
  <si>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</si>
  <si>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</si>
  <si>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</si>
  <si>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</si>
  <si>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</si>
  <si>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</si>
  <si>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</si>
  <si>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</si>
  <si>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</si>
  <si>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</si>
  <si>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</si>
  <si>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</si>
  <si>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</si>
  <si>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</si>
  <si>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</si>
  <si>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</si>
  <si>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</si>
  <si>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</si>
  <si>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</si>
  <si>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</si>
  <si>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</si>
  <si>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</si>
  <si>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Presupuesto de Gastos y Aplicaciones Financieras                                           Formato:   EXCEL  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</si>
  <si>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</si>
  <si>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</si>
  <si>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</si>
  <si>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t>Mes de Junio</t>
  </si>
  <si>
    <t>Mes de Julio</t>
  </si>
  <si>
    <t>julio</t>
  </si>
  <si>
    <t>Aprobado por:</t>
  </si>
  <si>
    <t>Director Adm. Y Financiero</t>
  </si>
  <si>
    <t>Nicomedes de Jesus Capriles</t>
  </si>
  <si>
    <t xml:space="preserve">                                       Depto. Financiero</t>
  </si>
  <si>
    <t>______________________________</t>
  </si>
  <si>
    <t>__________________________________</t>
  </si>
  <si>
    <t xml:space="preserve">                                             __________ 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</si>
  <si>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</si>
  <si>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</si>
  <si>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 xml:space="preserve">                                             Revisado por:</t>
  </si>
  <si>
    <t xml:space="preserve">                                            Luis Pellerano</t>
  </si>
  <si>
    <t>agosto</t>
  </si>
  <si>
    <t>2.2.7 -   SERVICIOS DE CONSERVACIÓN, REPARACIONES MENORES E INSTALACIONES TEMPORALES</t>
  </si>
  <si>
    <t>Mes de agosto</t>
  </si>
  <si>
    <r>
      <t xml:space="preserve">Nota. </t>
    </r>
    <r>
      <rPr>
        <sz val="8"/>
        <color theme="1"/>
        <rFont val="Calibri"/>
        <family val="2"/>
        <scheme val="minor"/>
      </rPr>
      <t xml:space="preserve">Se rentegró el Libramiento No. 2464 d/f 12/5/2022 , por un monto de </t>
    </r>
    <r>
      <rPr>
        <b/>
        <sz val="8"/>
        <color theme="1"/>
        <rFont val="Calibri"/>
        <family val="2"/>
        <scheme val="minor"/>
      </rPr>
      <t>RD$ 594,412.65</t>
    </r>
    <r>
      <rPr>
        <sz val="8"/>
        <color theme="1"/>
        <rFont val="Calibri"/>
        <family val="2"/>
        <scheme val="minor"/>
      </rPr>
      <t xml:space="preserve"> anulado por error en el NCF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</si>
  <si>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3869 d/f 08/7/2022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RD$ 241,664.00</t>
    </r>
  </si>
  <si>
    <t xml:space="preserve">                                                                                                                                                        Consejo Nacional para la Niñez y la Adolescencia                                            Fecha:  06/9/2022</t>
  </si>
  <si>
    <t xml:space="preserve">                                                                                                                                                                            En RD$ 804,991,543.15                                                                       Tamaño   53 KB</t>
  </si>
  <si>
    <t xml:space="preserve">                                                                                                                                                                                        Año 2022                                                                                    Hora:    11:42 A.M.                             </t>
  </si>
  <si>
    <t xml:space="preserve">                                                    Enc. Seccion de Presupuesto</t>
  </si>
  <si>
    <t>Mes de abril</t>
  </si>
  <si>
    <r>
      <t>Nota:</t>
    </r>
    <r>
      <rPr>
        <sz val="8"/>
        <color theme="1"/>
        <rFont val="Calibri"/>
        <family val="2"/>
        <scheme val="minor"/>
      </rPr>
      <t xml:space="preserve">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</si>
  <si>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 version No. 4639  por devolucion de subsidio de maternidad por </t>
    </r>
    <r>
      <rPr>
        <b/>
        <sz val="8"/>
        <color theme="1"/>
        <rFont val="Calibri"/>
        <family val="2"/>
        <scheme val="minor"/>
      </rPr>
      <t>RD$ 122,283.32</t>
    </r>
    <r>
      <rPr>
        <sz val="8"/>
        <color theme="1"/>
        <rFont val="Calibri"/>
        <family val="2"/>
        <scheme val="minor"/>
      </rPr>
      <t>,correspondiente al mes de Enero 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</si>
</sst>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0" borderId="0" xfId="0" applyFont="1" applyBorder="1" applyAlignment="1">
      <alignment horizontal="left"/>
    </xf>
    <xf numFmtId="0" fontId="13" fillId="4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left" wrapText="1" readingOrder="1"/>
    </xf>
    <xf numFmtId="165" fontId="16" fillId="0" borderId="1" xfId="0" applyNumberFormat="1" applyFont="1" applyBorder="1" applyAlignment="1">
      <alignment wrapText="1" readingOrder="1"/>
    </xf>
    <xf numFmtId="0" fontId="16" fillId="5" borderId="0" xfId="0" applyFont="1" applyFill="1" applyAlignment="1">
      <alignment horizontal="left" wrapText="1" readingOrder="1"/>
    </xf>
    <xf numFmtId="39" fontId="16" fillId="5" borderId="0" xfId="0" applyNumberFormat="1" applyFont="1" applyFill="1" applyAlignment="1">
      <alignment wrapText="1" readingOrder="1"/>
    </xf>
    <xf numFmtId="4" fontId="16" fillId="5" borderId="0" xfId="0" applyNumberFormat="1" applyFont="1" applyFill="1" applyAlignment="1">
      <alignment wrapText="1" readingOrder="1"/>
    </xf>
    <xf numFmtId="0" fontId="17" fillId="0" borderId="0" xfId="0" applyFont="1" applyAlignment="1">
      <alignment horizontal="left" wrapText="1" readingOrder="1"/>
    </xf>
    <xf numFmtId="39" fontId="17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wrapText="1" readingOrder="1"/>
    </xf>
    <xf numFmtId="0" fontId="16" fillId="0" borderId="0" xfId="0" applyFont="1" applyAlignment="1">
      <alignment horizontal="left" wrapText="1" readingOrder="1"/>
    </xf>
    <xf numFmtId="39" fontId="16" fillId="0" borderId="0" xfId="0" applyNumberFormat="1" applyFont="1" applyAlignment="1">
      <alignment wrapText="1" readingOrder="1"/>
    </xf>
    <xf numFmtId="0" fontId="16" fillId="0" borderId="0" xfId="0" applyFont="1" applyBorder="1" applyAlignment="1">
      <alignment horizontal="left" wrapText="1" readingOrder="1"/>
    </xf>
    <xf numFmtId="39" fontId="16" fillId="0" borderId="0" xfId="0" applyNumberFormat="1" applyFont="1" applyBorder="1" applyAlignment="1">
      <alignment wrapText="1" readingOrder="1"/>
    </xf>
    <xf numFmtId="4" fontId="16" fillId="0" borderId="0" xfId="0" applyNumberFormat="1" applyFont="1" applyBorder="1" applyAlignment="1">
      <alignment wrapText="1" readingOrder="1"/>
    </xf>
    <xf numFmtId="39" fontId="17" fillId="0" borderId="0" xfId="0" applyNumberFormat="1" applyFont="1" applyBorder="1" applyAlignment="1">
      <alignment wrapText="1" readingOrder="1"/>
    </xf>
    <xf numFmtId="0" fontId="18" fillId="4" borderId="2" xfId="0" applyFont="1" applyFill="1" applyBorder="1" applyAlignment="1">
      <alignment horizontal="center" vertical="center" wrapText="1" readingOrder="1"/>
    </xf>
    <xf numFmtId="39" fontId="16" fillId="4" borderId="2" xfId="0" applyNumberFormat="1" applyFont="1" applyFill="1" applyBorder="1" applyAlignment="1">
      <alignment wrapText="1" readingOrder="1"/>
    </xf>
    <xf numFmtId="4" fontId="16" fillId="4" borderId="2" xfId="0" applyNumberFormat="1" applyFont="1" applyFill="1" applyBorder="1" applyAlignment="1">
      <alignment wrapText="1" readingOrder="1"/>
    </xf>
    <xf numFmtId="0" fontId="17" fillId="0" borderId="0" xfId="0" applyFont="1" applyAlignment="1">
      <alignment wrapText="1" readingOrder="1"/>
    </xf>
    <xf numFmtId="40" fontId="17" fillId="0" borderId="0" xfId="0" applyNumberFormat="1" applyFont="1" applyAlignment="1">
      <alignment wrapText="1" readingOrder="1"/>
    </xf>
    <xf numFmtId="166" fontId="17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6" fillId="6" borderId="0" xfId="0" applyFont="1" applyFill="1" applyAlignment="1">
      <alignment wrapText="1" readingOrder="1"/>
    </xf>
    <xf numFmtId="0" fontId="17" fillId="0" borderId="0" xfId="0" applyFont="1" applyAlignment="1">
      <alignment horizontal="left" readingOrder="1"/>
    </xf>
    <xf numFmtId="0" fontId="17" fillId="0" borderId="0" xfId="0" applyFont="1" applyAlignment="1">
      <alignment readingOrder="1"/>
    </xf>
    <xf numFmtId="0" fontId="21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readingOrder="1"/>
    </xf>
    <xf numFmtId="0" fontId="21" fillId="0" borderId="0" xfId="0" applyFont="1" applyAlignment="1">
      <alignment readingOrder="1"/>
    </xf>
    <xf numFmtId="166" fontId="17" fillId="0" borderId="0" xfId="0" applyNumberFormat="1" applyFont="1"/>
    <xf numFmtId="0" fontId="17" fillId="6" borderId="0" xfId="0" applyFont="1" applyFill="1" applyBorder="1" applyAlignment="1">
      <alignment wrapText="1" readingOrder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7" fillId="6" borderId="0" xfId="0" applyFont="1" applyFill="1" applyBorder="1" applyAlignment="1">
      <alignment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top" readingOrder="1"/>
    </xf>
    <xf numFmtId="0" fontId="14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11" fillId="0" borderId="0" xfId="0" applyFont="1" applyAlignment="1">
      <alignment horizontal="center" wrapText="1" readingOrder="1"/>
    </xf>
    <xf numFmtId="0" fontId="11" fillId="0" borderId="0" xfId="0" applyFont="1" applyAlignment="1">
      <alignment wrapText="1" readingOrder="1"/>
    </xf>
    <xf numFmtId="0" fontId="17" fillId="0" borderId="0" xfId="0" applyFont="1" applyAlignment="1">
      <alignment horizontal="center"/>
    </xf>
    <xf numFmtId="0" fontId="20" fillId="0" borderId="5" xfId="0" applyFont="1" applyBorder="1" applyAlignment="1">
      <alignment horizontal="left" wrapText="1" readingOrder="1"/>
    </xf>
    <xf numFmtId="0" fontId="20" fillId="0" borderId="0" xfId="0" applyFont="1" applyBorder="1" applyAlignment="1">
      <alignment horizontal="left" wrapText="1" readingOrder="1"/>
    </xf>
    <xf numFmtId="0" fontId="11" fillId="0" borderId="5" xfId="0" applyFont="1" applyBorder="1" applyAlignment="1">
      <alignment wrapText="1" readingOrder="1"/>
    </xf>
    <xf numFmtId="0" fontId="11" fillId="0" borderId="0" xfId="0" applyFont="1" applyBorder="1" applyAlignment="1">
      <alignment wrapText="1" readingOrder="1"/>
    </xf>
    <xf numFmtId="0" fontId="13" fillId="0" borderId="0" xfId="0" applyFont="1" applyBorder="1" applyAlignment="1">
      <alignment wrapText="1" readingOrder="1"/>
    </xf>
    <xf numFmtId="164" fontId="19" fillId="2" borderId="3" xfId="1" applyFont="1" applyFill="1" applyBorder="1" applyAlignment="1">
      <alignment horizontal="center" vertical="center" wrapText="1" readingOrder="1"/>
    </xf>
    <xf numFmtId="164" fontId="19" fillId="2" borderId="4" xfId="1" applyFont="1" applyFill="1" applyBorder="1" applyAlignment="1">
      <alignment horizontal="center" vertical="center" wrapText="1" readingOrder="1"/>
    </xf>
    <xf numFmtId="0" fontId="19" fillId="3" borderId="7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19" fillId="3" borderId="6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left" vertical="center" wrapText="1" readingOrder="1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 wrapText="1" readingOrder="1"/>
    </xf>
    <xf numFmtId="0" fontId="21" fillId="6" borderId="0" xfId="0" applyFont="1" applyFill="1" applyBorder="1" applyAlignment="1">
      <alignment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70718</xdr:colOff>
      <xdr:row>0</xdr:row>
      <xdr:rowOff>0</xdr:rowOff>
    </xdr:from>
    <xdr:to>
      <xdr:col>0</xdr:col>
      <xdr:colOff>1200151</xdr:colOff>
      <xdr:row>3</xdr:row>
      <xdr:rowOff>161925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70718" y="0"/>
          <a:ext cx="1129433" cy="68580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54"/>
      <c r="D3" s="55"/>
      <c r="E3" s="55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56" t="s">
        <v>78</v>
      </c>
      <c r="D4" s="57"/>
      <c r="E4" s="57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58" t="s">
        <v>80</v>
      </c>
      <c r="D5" s="59"/>
      <c r="E5" s="59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60" t="s">
        <v>79</v>
      </c>
      <c r="D6" s="61"/>
      <c r="E6" s="61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15"/>
      <c r="C7" s="62" t="s">
        <v>81</v>
      </c>
      <c r="D7" s="63"/>
      <c r="E7" s="63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64" t="s">
        <v>66</v>
      </c>
      <c r="D9" s="65" t="s">
        <v>77</v>
      </c>
      <c r="E9" s="65" t="s">
        <v>76</v>
      </c>
    </row>
    <row r="10" spans="2:13" ht="32.25" customHeight="1" x14ac:dyDescent="0.25">
      <c r="C10" s="64"/>
      <c r="D10" s="66"/>
      <c r="E10" s="66"/>
    </row>
    <row r="11" spans="2:13" x14ac:dyDescent="0.25">
      <c r="C11" s="10" t="s">
        <v>0</v>
      </c>
      <c r="D11" s="1"/>
      <c r="E11" s="1"/>
    </row>
    <row r="12" spans="2:13" x14ac:dyDescent="0.25">
      <c r="C12" s="11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12" t="s">
        <v>2</v>
      </c>
      <c r="D13" s="6">
        <v>449571225</v>
      </c>
      <c r="E13" s="6">
        <v>574116060</v>
      </c>
    </row>
    <row r="14" spans="2:13" x14ac:dyDescent="0.25">
      <c r="C14" s="12" t="s">
        <v>3</v>
      </c>
      <c r="D14" s="6">
        <v>96177699</v>
      </c>
      <c r="E14" s="6">
        <v>127232770</v>
      </c>
    </row>
    <row r="15" spans="2:13" x14ac:dyDescent="0.25">
      <c r="C15" s="12" t="s">
        <v>4</v>
      </c>
      <c r="D15" s="6">
        <v>486000</v>
      </c>
      <c r="E15" s="6">
        <v>486000</v>
      </c>
    </row>
    <row r="16" spans="2:13" x14ac:dyDescent="0.25">
      <c r="C16" s="12" t="s">
        <v>5</v>
      </c>
      <c r="D16" s="6">
        <v>0</v>
      </c>
      <c r="E16" s="6">
        <v>0</v>
      </c>
    </row>
    <row r="17" spans="3:5" x14ac:dyDescent="0.25">
      <c r="C17" s="12" t="s">
        <v>6</v>
      </c>
      <c r="D17" s="6">
        <v>62165700</v>
      </c>
      <c r="E17" s="6">
        <v>77427984</v>
      </c>
    </row>
    <row r="18" spans="3:5" x14ac:dyDescent="0.25">
      <c r="C18" s="11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12" t="s">
        <v>8</v>
      </c>
      <c r="D19" s="6">
        <v>35660000</v>
      </c>
      <c r="E19" s="6">
        <v>39110912.740000002</v>
      </c>
    </row>
    <row r="20" spans="3:5" x14ac:dyDescent="0.25">
      <c r="C20" s="12" t="s">
        <v>9</v>
      </c>
      <c r="D20" s="6">
        <v>3840000</v>
      </c>
      <c r="E20" s="6">
        <v>5840000</v>
      </c>
    </row>
    <row r="21" spans="3:5" x14ac:dyDescent="0.25">
      <c r="C21" s="12" t="s">
        <v>10</v>
      </c>
      <c r="D21" s="6">
        <v>13725000</v>
      </c>
      <c r="E21" s="6">
        <v>14233543.800000001</v>
      </c>
    </row>
    <row r="22" spans="3:5" x14ac:dyDescent="0.25">
      <c r="C22" s="12" t="s">
        <v>11</v>
      </c>
      <c r="D22" s="6">
        <v>4445048</v>
      </c>
      <c r="E22" s="6">
        <v>3173901.67</v>
      </c>
    </row>
    <row r="23" spans="3:5" x14ac:dyDescent="0.25">
      <c r="C23" s="12" t="s">
        <v>12</v>
      </c>
      <c r="D23" s="6">
        <v>38090000</v>
      </c>
      <c r="E23" s="6">
        <v>34913577.090000004</v>
      </c>
    </row>
    <row r="24" spans="3:5" x14ac:dyDescent="0.25">
      <c r="C24" s="12" t="s">
        <v>13</v>
      </c>
      <c r="D24" s="6">
        <v>5100000</v>
      </c>
      <c r="E24" s="6">
        <v>6898000</v>
      </c>
    </row>
    <row r="25" spans="3:5" x14ac:dyDescent="0.25">
      <c r="C25" s="12" t="s">
        <v>14</v>
      </c>
      <c r="D25" s="6">
        <v>36560000</v>
      </c>
      <c r="E25" s="6">
        <v>29963870.18</v>
      </c>
    </row>
    <row r="26" spans="3:5" x14ac:dyDescent="0.25">
      <c r="C26" s="12" t="s">
        <v>15</v>
      </c>
      <c r="D26" s="6">
        <v>156871521</v>
      </c>
      <c r="E26" s="6">
        <v>110413440.81999999</v>
      </c>
    </row>
    <row r="27" spans="3:5" x14ac:dyDescent="0.25">
      <c r="C27" s="12" t="s">
        <v>16</v>
      </c>
      <c r="D27" s="6">
        <v>6900000</v>
      </c>
      <c r="E27" s="6">
        <v>21831175.699999999</v>
      </c>
    </row>
    <row r="28" spans="3:5" x14ac:dyDescent="0.25">
      <c r="C28" s="11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12" t="s">
        <v>18</v>
      </c>
      <c r="D29" s="6">
        <v>115640500</v>
      </c>
      <c r="E29" s="6">
        <v>176859864.19</v>
      </c>
    </row>
    <row r="30" spans="3:5" x14ac:dyDescent="0.25">
      <c r="C30" s="12" t="s">
        <v>19</v>
      </c>
      <c r="D30" s="6">
        <v>9510000</v>
      </c>
      <c r="E30" s="6">
        <v>44090000</v>
      </c>
    </row>
    <row r="31" spans="3:5" x14ac:dyDescent="0.25">
      <c r="C31" s="12" t="s">
        <v>20</v>
      </c>
      <c r="D31" s="6">
        <v>9137500</v>
      </c>
      <c r="E31" s="6">
        <v>16050951.699999999</v>
      </c>
    </row>
    <row r="32" spans="3:5" x14ac:dyDescent="0.25">
      <c r="C32" s="12" t="s">
        <v>21</v>
      </c>
      <c r="D32" s="6">
        <v>14000000</v>
      </c>
      <c r="E32" s="6">
        <v>46028879.340000004</v>
      </c>
    </row>
    <row r="33" spans="3:5" x14ac:dyDescent="0.25">
      <c r="C33" s="12" t="s">
        <v>22</v>
      </c>
      <c r="D33" s="6">
        <v>4395000</v>
      </c>
      <c r="E33" s="6">
        <v>6322327.2999999998</v>
      </c>
    </row>
    <row r="34" spans="3:5" x14ac:dyDescent="0.25">
      <c r="C34" s="12" t="s">
        <v>23</v>
      </c>
      <c r="D34" s="6">
        <v>2880000</v>
      </c>
      <c r="E34" s="6">
        <v>3506583.84</v>
      </c>
    </row>
    <row r="35" spans="3:5" x14ac:dyDescent="0.25">
      <c r="C35" s="12" t="s">
        <v>24</v>
      </c>
      <c r="D35" s="6">
        <v>20500000</v>
      </c>
      <c r="E35" s="6">
        <v>43837248.43</v>
      </c>
    </row>
    <row r="36" spans="3:5" x14ac:dyDescent="0.25">
      <c r="C36" s="12" t="s">
        <v>25</v>
      </c>
      <c r="D36" s="6">
        <v>0</v>
      </c>
      <c r="E36" s="6">
        <v>0</v>
      </c>
    </row>
    <row r="37" spans="3:5" x14ac:dyDescent="0.25">
      <c r="C37" s="12" t="s">
        <v>26</v>
      </c>
      <c r="D37" s="6">
        <v>79352500</v>
      </c>
      <c r="E37" s="6">
        <v>140712496.19999999</v>
      </c>
    </row>
    <row r="38" spans="3:5" x14ac:dyDescent="0.25">
      <c r="C38" s="11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12" t="s">
        <v>28</v>
      </c>
      <c r="D39" s="6">
        <v>100610748</v>
      </c>
      <c r="E39" s="6">
        <v>100610748</v>
      </c>
    </row>
    <row r="40" spans="3:5" x14ac:dyDescent="0.25">
      <c r="C40" s="12" t="s">
        <v>29</v>
      </c>
      <c r="D40" s="6">
        <v>0</v>
      </c>
      <c r="E40" s="6">
        <f>+E41+E42+E43+E44+E45+E46</f>
        <v>0</v>
      </c>
    </row>
    <row r="41" spans="3:5" x14ac:dyDescent="0.25">
      <c r="C41" s="12" t="s">
        <v>30</v>
      </c>
      <c r="D41" s="6">
        <v>0</v>
      </c>
      <c r="E41" s="6">
        <v>0</v>
      </c>
    </row>
    <row r="42" spans="3:5" x14ac:dyDescent="0.25">
      <c r="C42" s="12" t="s">
        <v>31</v>
      </c>
      <c r="D42" s="6">
        <v>0</v>
      </c>
      <c r="E42" s="6">
        <v>0</v>
      </c>
    </row>
    <row r="43" spans="3:5" x14ac:dyDescent="0.25">
      <c r="C43" s="12" t="s">
        <v>32</v>
      </c>
      <c r="D43" s="6">
        <v>0</v>
      </c>
      <c r="E43" s="6">
        <v>0</v>
      </c>
    </row>
    <row r="44" spans="3:5" x14ac:dyDescent="0.25">
      <c r="C44" s="12" t="s">
        <v>33</v>
      </c>
      <c r="D44" s="6">
        <v>0</v>
      </c>
      <c r="E44" s="6">
        <v>0</v>
      </c>
    </row>
    <row r="45" spans="3:5" x14ac:dyDescent="0.25">
      <c r="C45" s="12" t="s">
        <v>34</v>
      </c>
      <c r="D45" s="6">
        <v>0</v>
      </c>
      <c r="E45" s="6">
        <v>0</v>
      </c>
    </row>
    <row r="46" spans="3:5" x14ac:dyDescent="0.25">
      <c r="C46" s="12" t="s">
        <v>35</v>
      </c>
      <c r="D46" s="6">
        <v>0</v>
      </c>
      <c r="E46" s="6">
        <v>0</v>
      </c>
    </row>
    <row r="47" spans="3:5" x14ac:dyDescent="0.25">
      <c r="C47" s="11" t="s">
        <v>36</v>
      </c>
      <c r="D47" s="7">
        <v>0</v>
      </c>
      <c r="E47" s="7">
        <f>+E48</f>
        <v>35564000</v>
      </c>
    </row>
    <row r="48" spans="3:5" x14ac:dyDescent="0.25">
      <c r="C48" s="12" t="s">
        <v>37</v>
      </c>
      <c r="D48" s="6">
        <v>0</v>
      </c>
      <c r="E48" s="6">
        <v>35564000</v>
      </c>
    </row>
    <row r="49" spans="3:5" x14ac:dyDescent="0.25">
      <c r="C49" s="12" t="s">
        <v>38</v>
      </c>
      <c r="D49" s="6">
        <v>0</v>
      </c>
      <c r="E49" s="6">
        <v>0</v>
      </c>
    </row>
    <row r="50" spans="3:5" x14ac:dyDescent="0.25">
      <c r="C50" s="12" t="s">
        <v>39</v>
      </c>
      <c r="D50" s="6">
        <v>0</v>
      </c>
      <c r="E50" s="6">
        <v>0</v>
      </c>
    </row>
    <row r="51" spans="3:5" x14ac:dyDescent="0.25">
      <c r="C51" s="12" t="s">
        <v>40</v>
      </c>
      <c r="D51" s="6">
        <v>0</v>
      </c>
      <c r="E51" s="6">
        <v>0</v>
      </c>
    </row>
    <row r="52" spans="3:5" x14ac:dyDescent="0.25">
      <c r="C52" s="12" t="s">
        <v>41</v>
      </c>
      <c r="D52" s="6">
        <v>0</v>
      </c>
      <c r="E52" s="6">
        <v>0</v>
      </c>
    </row>
    <row r="53" spans="3:5" x14ac:dyDescent="0.25">
      <c r="C53" s="12" t="s">
        <v>42</v>
      </c>
      <c r="D53" s="6">
        <v>0</v>
      </c>
      <c r="E53" s="6">
        <v>0</v>
      </c>
    </row>
    <row r="54" spans="3:5" x14ac:dyDescent="0.25">
      <c r="C54" s="11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12" t="s">
        <v>44</v>
      </c>
      <c r="D55" s="6">
        <v>18350000</v>
      </c>
      <c r="E55" s="6">
        <v>70726097</v>
      </c>
    </row>
    <row r="56" spans="3:5" x14ac:dyDescent="0.25">
      <c r="C56" s="12" t="s">
        <v>45</v>
      </c>
      <c r="D56" s="6">
        <v>2735000</v>
      </c>
      <c r="E56" s="6">
        <v>25955000</v>
      </c>
    </row>
    <row r="57" spans="3:5" x14ac:dyDescent="0.25">
      <c r="C57" s="12" t="s">
        <v>46</v>
      </c>
      <c r="D57" s="6">
        <v>145000</v>
      </c>
      <c r="E57" s="6">
        <v>3171000</v>
      </c>
    </row>
    <row r="58" spans="3:5" x14ac:dyDescent="0.25">
      <c r="C58" s="12" t="s">
        <v>47</v>
      </c>
      <c r="D58" s="6">
        <v>15100000</v>
      </c>
      <c r="E58" s="6">
        <v>31750000</v>
      </c>
    </row>
    <row r="59" spans="3:5" x14ac:dyDescent="0.25">
      <c r="C59" s="12" t="s">
        <v>48</v>
      </c>
      <c r="D59" s="6">
        <v>25805000</v>
      </c>
      <c r="E59" s="6">
        <v>21438082</v>
      </c>
    </row>
    <row r="60" spans="3:5" x14ac:dyDescent="0.25">
      <c r="C60" s="12" t="s">
        <v>49</v>
      </c>
      <c r="D60" s="6">
        <v>0</v>
      </c>
      <c r="E60" s="6">
        <v>1150000</v>
      </c>
    </row>
    <row r="61" spans="3:5" x14ac:dyDescent="0.25">
      <c r="C61" s="12" t="s">
        <v>50</v>
      </c>
      <c r="D61" s="6">
        <v>0</v>
      </c>
      <c r="E61" s="6">
        <v>0</v>
      </c>
    </row>
    <row r="62" spans="3:5" x14ac:dyDescent="0.25">
      <c r="C62" s="12" t="s">
        <v>51</v>
      </c>
      <c r="D62" s="6">
        <v>12600000</v>
      </c>
      <c r="E62" s="6">
        <v>21092000</v>
      </c>
    </row>
    <row r="63" spans="3:5" x14ac:dyDescent="0.25">
      <c r="C63" s="12" t="s">
        <v>52</v>
      </c>
      <c r="D63" s="6">
        <v>0</v>
      </c>
      <c r="E63" s="6">
        <v>300000</v>
      </c>
    </row>
    <row r="64" spans="3:5" x14ac:dyDescent="0.25">
      <c r="C64" s="11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12" t="s">
        <v>54</v>
      </c>
      <c r="D65" s="6">
        <v>12350000</v>
      </c>
      <c r="E65" s="6">
        <v>5086000</v>
      </c>
    </row>
    <row r="66" spans="3:5" x14ac:dyDescent="0.25">
      <c r="C66" s="12" t="s">
        <v>55</v>
      </c>
      <c r="D66" s="6">
        <v>0</v>
      </c>
      <c r="E66" s="6">
        <v>0</v>
      </c>
    </row>
    <row r="67" spans="3:5" x14ac:dyDescent="0.25">
      <c r="C67" s="12" t="s">
        <v>56</v>
      </c>
      <c r="D67" s="6">
        <v>0</v>
      </c>
      <c r="E67" s="6">
        <v>0</v>
      </c>
    </row>
    <row r="68" spans="3:5" x14ac:dyDescent="0.25">
      <c r="C68" s="12" t="s">
        <v>57</v>
      </c>
      <c r="D68" s="6">
        <v>0</v>
      </c>
      <c r="E68" s="6">
        <v>0</v>
      </c>
    </row>
    <row r="69" spans="3:5" x14ac:dyDescent="0.25">
      <c r="C69" s="11" t="s">
        <v>58</v>
      </c>
      <c r="D69" s="7">
        <v>0</v>
      </c>
      <c r="E69" s="7">
        <v>0</v>
      </c>
    </row>
    <row r="70" spans="3:5" x14ac:dyDescent="0.25">
      <c r="C70" s="12" t="s">
        <v>59</v>
      </c>
      <c r="D70" s="6">
        <v>0</v>
      </c>
      <c r="E70" s="6">
        <v>0</v>
      </c>
    </row>
    <row r="71" spans="3:5" x14ac:dyDescent="0.25">
      <c r="C71" s="12" t="s">
        <v>60</v>
      </c>
      <c r="D71" s="6">
        <v>0</v>
      </c>
      <c r="E71" s="6">
        <v>0</v>
      </c>
    </row>
    <row r="72" spans="3:5" x14ac:dyDescent="0.25">
      <c r="C72" s="11" t="s">
        <v>61</v>
      </c>
      <c r="D72" s="7">
        <v>0</v>
      </c>
      <c r="E72" s="7">
        <v>0</v>
      </c>
    </row>
    <row r="73" spans="3:5" x14ac:dyDescent="0.25">
      <c r="C73" s="12" t="s">
        <v>62</v>
      </c>
      <c r="D73" s="6">
        <v>0</v>
      </c>
      <c r="E73" s="6">
        <v>0</v>
      </c>
    </row>
    <row r="74" spans="3:5" x14ac:dyDescent="0.25">
      <c r="C74" s="12" t="s">
        <v>63</v>
      </c>
      <c r="D74" s="6">
        <v>0</v>
      </c>
      <c r="E74" s="6">
        <v>0</v>
      </c>
    </row>
    <row r="75" spans="3:5" x14ac:dyDescent="0.25">
      <c r="C75" s="12" t="s">
        <v>64</v>
      </c>
      <c r="D75" s="6">
        <v>0</v>
      </c>
      <c r="E75" s="6">
        <v>0</v>
      </c>
    </row>
    <row r="76" spans="3:5" x14ac:dyDescent="0.25">
      <c r="C76" s="13" t="s">
        <v>67</v>
      </c>
      <c r="D76" s="8">
        <v>0</v>
      </c>
      <c r="E76" s="8">
        <v>0</v>
      </c>
    </row>
    <row r="77" spans="3:5" x14ac:dyDescent="0.25">
      <c r="C77" s="11" t="s">
        <v>68</v>
      </c>
      <c r="D77" s="6">
        <v>0</v>
      </c>
      <c r="E77" s="6">
        <v>0</v>
      </c>
    </row>
    <row r="78" spans="3:5" x14ac:dyDescent="0.25">
      <c r="C78" s="12" t="s">
        <v>69</v>
      </c>
      <c r="D78" s="6">
        <v>0</v>
      </c>
      <c r="E78" s="6">
        <v>0</v>
      </c>
    </row>
    <row r="79" spans="3:5" x14ac:dyDescent="0.25">
      <c r="C79" s="12" t="s">
        <v>70</v>
      </c>
      <c r="D79" s="6">
        <v>0</v>
      </c>
      <c r="E79" s="6">
        <v>0</v>
      </c>
    </row>
    <row r="80" spans="3:5" x14ac:dyDescent="0.25">
      <c r="C80" s="11" t="s">
        <v>71</v>
      </c>
      <c r="D80" s="6">
        <v>0</v>
      </c>
      <c r="E80" s="6">
        <v>0</v>
      </c>
    </row>
    <row r="81" spans="3:5" x14ac:dyDescent="0.25">
      <c r="C81" s="12" t="s">
        <v>72</v>
      </c>
      <c r="D81" s="6">
        <v>0</v>
      </c>
      <c r="E81" s="6">
        <v>0</v>
      </c>
    </row>
    <row r="82" spans="3:5" x14ac:dyDescent="0.25">
      <c r="C82" s="12" t="s">
        <v>73</v>
      </c>
      <c r="D82" s="6">
        <v>0</v>
      </c>
      <c r="E82" s="6">
        <v>0</v>
      </c>
    </row>
    <row r="83" spans="3:5" x14ac:dyDescent="0.25">
      <c r="C83" s="11" t="s">
        <v>74</v>
      </c>
      <c r="D83" s="6">
        <v>0</v>
      </c>
      <c r="E83" s="6">
        <v>0</v>
      </c>
    </row>
    <row r="84" spans="3:5" x14ac:dyDescent="0.25">
      <c r="C84" s="12" t="s">
        <v>75</v>
      </c>
      <c r="D84" s="6">
        <v>0</v>
      </c>
      <c r="E84" s="6">
        <v>0</v>
      </c>
    </row>
    <row r="85" spans="3:5" x14ac:dyDescent="0.25">
      <c r="C85" s="14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16" t="s">
        <v>84</v>
      </c>
    </row>
    <row r="92" spans="3:5" x14ac:dyDescent="0.25">
      <c r="C92" s="16" t="s">
        <v>82</v>
      </c>
    </row>
    <row r="93" spans="3:5" x14ac:dyDescent="0.25">
      <c r="C93" s="16" t="s">
        <v>83</v>
      </c>
    </row>
    <row r="94" spans="3:5" x14ac:dyDescent="0.25">
      <c r="C94" s="16"/>
    </row>
    <row r="95" spans="3:5" x14ac:dyDescent="0.25">
      <c r="C95" s="16"/>
    </row>
    <row r="96" spans="3:5" x14ac:dyDescent="0.25">
      <c r="C96" s="16"/>
    </row>
    <row r="98" spans="3:5" x14ac:dyDescent="0.25">
      <c r="E98" s="16"/>
    </row>
    <row r="99" spans="3:5" x14ac:dyDescent="0.25">
      <c r="C99" t="s">
        <v>86</v>
      </c>
      <c r="E99" t="s">
        <v>87</v>
      </c>
    </row>
    <row r="100" spans="3:5" x14ac:dyDescent="0.25">
      <c r="C100" s="16" t="s">
        <v>85</v>
      </c>
      <c r="D100" s="16"/>
      <c r="E100" s="16" t="s">
        <v>90</v>
      </c>
    </row>
    <row r="101" spans="3:5" x14ac:dyDescent="0.25">
      <c r="C101" s="16" t="s">
        <v>91</v>
      </c>
      <c r="D101" s="52" t="s">
        <v>88</v>
      </c>
      <c r="E101" s="52"/>
    </row>
    <row r="102" spans="3:5" x14ac:dyDescent="0.25">
      <c r="C102" s="16" t="s">
        <v>92</v>
      </c>
      <c r="D102" s="53" t="s">
        <v>89</v>
      </c>
      <c r="E102" s="53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2"/>
  <sheetViews>
    <sheetView showGridLines="0" tabSelected="1" topLeftCell="A79" zoomScaleNormal="100" workbookViewId="0">
      <selection activeCell="H95" sqref="H95"/>
    </sheetView>
  </sheetViews>
  <sheetFormatPr baseColWidth="10" defaultColWidth="11.42578125" defaultRowHeight="11.25" x14ac:dyDescent="0.2"/>
  <cols>
    <col min="1" max="1" width="31" style="17" customWidth="1"/>
    <col min="2" max="2" width="12.7109375" style="17" customWidth="1"/>
    <col min="3" max="3" width="11.85546875" style="17" customWidth="1"/>
    <col min="4" max="4" width="12.7109375" style="17" customWidth="1"/>
    <col min="5" max="5" width="10.7109375" style="17" customWidth="1"/>
    <col min="6" max="6" width="11.42578125" style="17" customWidth="1"/>
    <col min="7" max="7" width="11.7109375" style="17" customWidth="1"/>
    <col min="8" max="8" width="10.85546875" style="17" customWidth="1"/>
    <col min="9" max="9" width="11.7109375" style="17" customWidth="1"/>
    <col min="10" max="10" width="10.5703125" style="17" customWidth="1"/>
    <col min="11" max="12" width="11.42578125" style="17" customWidth="1"/>
    <col min="13" max="13" width="13.140625" style="17" customWidth="1"/>
    <col min="14" max="15" width="12" style="17" bestFit="1" customWidth="1"/>
    <col min="16" max="16384" width="11.42578125" style="17"/>
  </cols>
  <sheetData>
    <row r="1" spans="1:13" ht="15.75" customHeight="1" x14ac:dyDescent="0.2">
      <c r="A1" s="73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2.75" x14ac:dyDescent="0.2">
      <c r="A2" s="75" t="s">
        <v>135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2.75" x14ac:dyDescent="0.2">
      <c r="A3" s="76" t="s">
        <v>110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5" customHeight="1" x14ac:dyDescent="0.2">
      <c r="A4" s="77" t="s">
        <v>134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25.5" customHeight="1" x14ac:dyDescent="0.2">
      <c r="A5" s="83" t="s">
        <v>99</v>
      </c>
      <c r="B5" s="78" t="s">
        <v>77</v>
      </c>
      <c r="C5" s="78" t="s">
        <v>102</v>
      </c>
      <c r="D5" s="78" t="s">
        <v>98</v>
      </c>
      <c r="E5" s="80" t="s">
        <v>93</v>
      </c>
      <c r="F5" s="81"/>
      <c r="G5" s="81"/>
      <c r="H5" s="81"/>
      <c r="I5" s="81"/>
      <c r="J5" s="81"/>
      <c r="K5" s="81"/>
      <c r="L5" s="81"/>
      <c r="M5" s="82"/>
    </row>
    <row r="6" spans="1:13" x14ac:dyDescent="0.2">
      <c r="A6" s="83"/>
      <c r="B6" s="79"/>
      <c r="C6" s="79"/>
      <c r="D6" s="79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116</v>
      </c>
      <c r="L6" s="19" t="s">
        <v>128</v>
      </c>
      <c r="M6" s="19" t="s">
        <v>95</v>
      </c>
    </row>
    <row r="7" spans="1:13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22" t="s">
        <v>1</v>
      </c>
      <c r="B8" s="23">
        <f t="shared" ref="B8" si="0">+B9+B10+B11+B12+B13</f>
        <v>790734019</v>
      </c>
      <c r="C8" s="24">
        <v>0</v>
      </c>
      <c r="D8" s="23">
        <f t="shared" ref="D8" si="1">+D9+D10+D11+D12+D13</f>
        <v>790734019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+K9+K10+K11+K12+K13</f>
        <v>57876919.080000006</v>
      </c>
      <c r="L8" s="23">
        <f>+L9+L10+L11+L12+L13</f>
        <v>54876884.420000002</v>
      </c>
      <c r="M8" s="23">
        <f>+E8+F8+G8+H8+I8+J8+K8+L8</f>
        <v>486870010.81999999</v>
      </c>
    </row>
    <row r="9" spans="1:13" x14ac:dyDescent="0.2">
      <c r="A9" s="25" t="s">
        <v>2</v>
      </c>
      <c r="B9" s="26">
        <v>585565700</v>
      </c>
      <c r="C9" s="27">
        <v>-800000</v>
      </c>
      <c r="D9" s="26">
        <f>+B9+C9</f>
        <v>584765700</v>
      </c>
      <c r="E9" s="26">
        <v>45008450</v>
      </c>
      <c r="F9" s="26">
        <v>50058150</v>
      </c>
      <c r="G9" s="26">
        <v>47524148.789999999</v>
      </c>
      <c r="H9" s="26">
        <v>45976848.090000004</v>
      </c>
      <c r="I9" s="26">
        <v>46141550</v>
      </c>
      <c r="J9" s="26">
        <v>48719997.729999997</v>
      </c>
      <c r="K9" s="26">
        <v>47950767.030000001</v>
      </c>
      <c r="L9" s="26">
        <v>46194437.630000003</v>
      </c>
      <c r="M9" s="26">
        <f>+E9+F9+G9+H9+I9+J9+K9+L9</f>
        <v>377574349.26999998</v>
      </c>
    </row>
    <row r="10" spans="1:13" x14ac:dyDescent="0.2">
      <c r="A10" s="25" t="s">
        <v>3</v>
      </c>
      <c r="B10" s="26">
        <v>115537500</v>
      </c>
      <c r="C10" s="27">
        <v>800000</v>
      </c>
      <c r="D10" s="26">
        <f>+B10+C10</f>
        <v>116337500</v>
      </c>
      <c r="E10" s="26">
        <v>1049249.98</v>
      </c>
      <c r="F10" s="26">
        <v>2037364.5</v>
      </c>
      <c r="G10" s="26">
        <v>1579961.17</v>
      </c>
      <c r="H10" s="26">
        <v>1568279.8300000005</v>
      </c>
      <c r="I10" s="26">
        <v>33631761.450000003</v>
      </c>
      <c r="J10" s="26">
        <v>8652251.2699999996</v>
      </c>
      <c r="K10" s="26">
        <v>2774473.27</v>
      </c>
      <c r="L10" s="26">
        <v>1689414.72</v>
      </c>
      <c r="M10" s="26">
        <f t="shared" ref="M10:M13" si="3">+E10+F10+G10+H10+I10+J10+K10+L10</f>
        <v>52982756.190000005</v>
      </c>
    </row>
    <row r="11" spans="1:13" x14ac:dyDescent="0.2">
      <c r="A11" s="25" t="s">
        <v>4</v>
      </c>
      <c r="B11" s="26">
        <v>486000</v>
      </c>
      <c r="C11" s="27">
        <v>0</v>
      </c>
      <c r="D11" s="26">
        <v>486000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f t="shared" si="3"/>
        <v>0</v>
      </c>
    </row>
    <row r="12" spans="1:13" x14ac:dyDescent="0.2">
      <c r="A12" s="25" t="s">
        <v>5</v>
      </c>
      <c r="B12" s="26">
        <v>0</v>
      </c>
      <c r="C12" s="27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f t="shared" si="3"/>
        <v>0</v>
      </c>
    </row>
    <row r="13" spans="1:13" ht="12.75" customHeight="1" x14ac:dyDescent="0.2">
      <c r="A13" s="25" t="s">
        <v>6</v>
      </c>
      <c r="B13" s="26">
        <v>89144819</v>
      </c>
      <c r="C13" s="27">
        <v>0</v>
      </c>
      <c r="D13" s="26">
        <v>89144819</v>
      </c>
      <c r="E13" s="26">
        <v>6860687.8599999994</v>
      </c>
      <c r="F13" s="26">
        <v>7267279.3899999997</v>
      </c>
      <c r="G13" s="26">
        <v>7037997.7000000002</v>
      </c>
      <c r="H13" s="26">
        <v>6937882.04</v>
      </c>
      <c r="I13" s="26">
        <v>7033220.25</v>
      </c>
      <c r="J13" s="26">
        <v>7031127.2699999996</v>
      </c>
      <c r="K13" s="26">
        <v>7151678.7800000003</v>
      </c>
      <c r="L13" s="26">
        <v>6993032.0700000003</v>
      </c>
      <c r="M13" s="26">
        <f t="shared" si="3"/>
        <v>56312905.359999992</v>
      </c>
    </row>
    <row r="14" spans="1:13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94210547</v>
      </c>
      <c r="D14" s="23">
        <f>+D15+D16+D17+D18+D19+D20+D21+D22+D23</f>
        <v>361530720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7623427.5599999996</v>
      </c>
      <c r="J14" s="23">
        <f>+J15+J16+J17+J18+J19+J20+J21+J22+J23</f>
        <v>9606734.5</v>
      </c>
      <c r="K14" s="23">
        <f>+K15+K16+K17+K18+K19+K20+K21+K22+K23</f>
        <v>15713760.49</v>
      </c>
      <c r="L14" s="23">
        <f>+L15+L16+L17+L18+L19+L20+L21+L22+L23</f>
        <v>18899313.41</v>
      </c>
      <c r="M14" s="23">
        <f>+E14+F14+G14+H14+I14+J14+K14+L14</f>
        <v>86583572.86999999</v>
      </c>
    </row>
    <row r="15" spans="1:13" x14ac:dyDescent="0.2">
      <c r="A15" s="25" t="s">
        <v>8</v>
      </c>
      <c r="B15" s="26">
        <v>41448000</v>
      </c>
      <c r="C15" s="27">
        <v>4652000</v>
      </c>
      <c r="D15" s="26">
        <v>46100000</v>
      </c>
      <c r="E15" s="26">
        <v>1309051.02</v>
      </c>
      <c r="F15" s="26">
        <v>3277430.15</v>
      </c>
      <c r="G15" s="26">
        <v>3356988.88</v>
      </c>
      <c r="H15" s="26">
        <v>2425721.87</v>
      </c>
      <c r="I15" s="26">
        <v>2755334.27</v>
      </c>
      <c r="J15" s="26">
        <v>3681433.9</v>
      </c>
      <c r="K15" s="26">
        <v>3720405.46</v>
      </c>
      <c r="L15" s="26">
        <v>4876048.04</v>
      </c>
      <c r="M15" s="26">
        <f>+E15+F15+G15+H15+I15+J15+K15+L15</f>
        <v>25402413.59</v>
      </c>
    </row>
    <row r="16" spans="1:13" ht="22.5" x14ac:dyDescent="0.2">
      <c r="A16" s="25" t="s">
        <v>9</v>
      </c>
      <c r="B16" s="26">
        <v>9227200</v>
      </c>
      <c r="C16" s="27">
        <v>22368915</v>
      </c>
      <c r="D16" s="26">
        <v>31596115</v>
      </c>
      <c r="E16" s="26">
        <v>0</v>
      </c>
      <c r="F16" s="26">
        <v>117952.8</v>
      </c>
      <c r="G16" s="26">
        <v>77945.19</v>
      </c>
      <c r="H16" s="26">
        <v>11116.279999999999</v>
      </c>
      <c r="I16" s="26">
        <v>30003.66</v>
      </c>
      <c r="J16" s="26">
        <v>180242.78</v>
      </c>
      <c r="K16" s="26">
        <v>132203.35999999999</v>
      </c>
      <c r="L16" s="26">
        <v>267133.33</v>
      </c>
      <c r="M16" s="26">
        <f t="shared" ref="M16:M23" si="6">+E16+F16+G16+H16+I16+J16+K16+L16</f>
        <v>816597.39999999991</v>
      </c>
    </row>
    <row r="17" spans="1:13" x14ac:dyDescent="0.2">
      <c r="A17" s="25" t="s">
        <v>10</v>
      </c>
      <c r="B17" s="26">
        <v>14716250</v>
      </c>
      <c r="C17" s="27">
        <v>1924650</v>
      </c>
      <c r="D17" s="26">
        <v>16640900</v>
      </c>
      <c r="E17" s="26">
        <v>3478.76</v>
      </c>
      <c r="F17" s="26">
        <v>774050</v>
      </c>
      <c r="G17" s="26">
        <v>652050</v>
      </c>
      <c r="H17" s="26">
        <v>600770.98</v>
      </c>
      <c r="I17" s="26">
        <v>846206</v>
      </c>
      <c r="J17" s="26">
        <v>1132611.58</v>
      </c>
      <c r="K17" s="26">
        <v>1080000</v>
      </c>
      <c r="L17" s="26">
        <v>726778</v>
      </c>
      <c r="M17" s="26">
        <f t="shared" si="6"/>
        <v>5815945.3200000003</v>
      </c>
    </row>
    <row r="18" spans="1:13" x14ac:dyDescent="0.2">
      <c r="A18" s="25" t="s">
        <v>11</v>
      </c>
      <c r="B18" s="26">
        <v>2600000</v>
      </c>
      <c r="C18" s="27">
        <v>-500000</v>
      </c>
      <c r="D18" s="26">
        <f t="shared" ref="D18:D23" si="7">+B18+C18</f>
        <v>2100000</v>
      </c>
      <c r="E18" s="26">
        <v>0</v>
      </c>
      <c r="F18" s="26">
        <v>0</v>
      </c>
      <c r="G18" s="26">
        <v>0</v>
      </c>
      <c r="H18" s="26">
        <v>48435</v>
      </c>
      <c r="I18" s="26">
        <v>113100</v>
      </c>
      <c r="J18" s="26">
        <v>128747.48</v>
      </c>
      <c r="K18" s="26">
        <v>200022.76</v>
      </c>
      <c r="L18" s="26">
        <v>1651.35</v>
      </c>
      <c r="M18" s="26">
        <f t="shared" si="6"/>
        <v>491956.58999999997</v>
      </c>
    </row>
    <row r="19" spans="1:13" x14ac:dyDescent="0.2">
      <c r="A19" s="25" t="s">
        <v>12</v>
      </c>
      <c r="B19" s="26">
        <v>36780000</v>
      </c>
      <c r="C19" s="27">
        <v>23849309</v>
      </c>
      <c r="D19" s="26">
        <f t="shared" si="7"/>
        <v>60629309</v>
      </c>
      <c r="E19" s="26">
        <v>1258368.06</v>
      </c>
      <c r="F19" s="26">
        <v>2243534.5299999998</v>
      </c>
      <c r="G19" s="26">
        <v>3390198.47</v>
      </c>
      <c r="H19" s="26">
        <v>2904961.4399999995</v>
      </c>
      <c r="I19" s="26">
        <v>1524766.57</v>
      </c>
      <c r="J19" s="26">
        <v>1410274.26</v>
      </c>
      <c r="K19" s="26">
        <v>2648503.85</v>
      </c>
      <c r="L19" s="26">
        <v>2066834.91</v>
      </c>
      <c r="M19" s="26">
        <f t="shared" si="6"/>
        <v>17447442.09</v>
      </c>
    </row>
    <row r="20" spans="1:13" x14ac:dyDescent="0.2">
      <c r="A20" s="25" t="s">
        <v>13</v>
      </c>
      <c r="B20" s="26">
        <v>5300000</v>
      </c>
      <c r="C20" s="27">
        <v>8000000</v>
      </c>
      <c r="D20" s="26">
        <f t="shared" si="7"/>
        <v>13300000</v>
      </c>
      <c r="E20" s="26">
        <v>0</v>
      </c>
      <c r="F20" s="26">
        <v>0</v>
      </c>
      <c r="G20" s="26">
        <v>8113.74</v>
      </c>
      <c r="H20" s="26">
        <v>8113.74</v>
      </c>
      <c r="I20" s="26">
        <v>8233.6200000000008</v>
      </c>
      <c r="J20" s="26">
        <v>8233.6200000000008</v>
      </c>
      <c r="K20" s="26">
        <v>8233.6200000000008</v>
      </c>
      <c r="L20" s="26">
        <v>4819363.04</v>
      </c>
      <c r="M20" s="26">
        <f t="shared" si="6"/>
        <v>4860291.38</v>
      </c>
    </row>
    <row r="21" spans="1:13" ht="25.5" customHeight="1" x14ac:dyDescent="0.2">
      <c r="A21" s="25" t="s">
        <v>129</v>
      </c>
      <c r="B21" s="26">
        <v>18800000</v>
      </c>
      <c r="C21" s="27">
        <v>26435642</v>
      </c>
      <c r="D21" s="26">
        <f t="shared" si="7"/>
        <v>45235642</v>
      </c>
      <c r="E21" s="26">
        <v>587387.63</v>
      </c>
      <c r="F21" s="26">
        <v>441858.58</v>
      </c>
      <c r="G21" s="26">
        <f>1324552.54-458814.68</f>
        <v>865737.8600000001</v>
      </c>
      <c r="H21" s="26">
        <v>891262.35000000009</v>
      </c>
      <c r="I21" s="26">
        <v>662089.06000000006</v>
      </c>
      <c r="J21" s="26">
        <v>145376.06</v>
      </c>
      <c r="K21" s="26">
        <v>1356369.27</v>
      </c>
      <c r="L21" s="26">
        <v>4056554.44</v>
      </c>
      <c r="M21" s="26">
        <f t="shared" si="6"/>
        <v>9006635.25</v>
      </c>
    </row>
    <row r="22" spans="1:13" ht="22.5" x14ac:dyDescent="0.2">
      <c r="A22" s="25" t="s">
        <v>15</v>
      </c>
      <c r="B22" s="26">
        <v>109792643</v>
      </c>
      <c r="C22" s="27">
        <v>-5485150</v>
      </c>
      <c r="D22" s="26">
        <f t="shared" si="7"/>
        <v>104307493</v>
      </c>
      <c r="E22" s="26">
        <v>779689</v>
      </c>
      <c r="F22" s="26">
        <v>1573569.25</v>
      </c>
      <c r="G22" s="26">
        <v>1412512.9</v>
      </c>
      <c r="H22" s="26">
        <v>598248.65000000014</v>
      </c>
      <c r="I22" s="26">
        <v>809971.46</v>
      </c>
      <c r="J22" s="26">
        <v>1820707.85</v>
      </c>
      <c r="K22" s="26">
        <v>3672302.27</v>
      </c>
      <c r="L22" s="26">
        <v>2023340.26</v>
      </c>
      <c r="M22" s="26">
        <f t="shared" si="6"/>
        <v>12690341.639999999</v>
      </c>
    </row>
    <row r="23" spans="1:13" x14ac:dyDescent="0.2">
      <c r="A23" s="25" t="s">
        <v>16</v>
      </c>
      <c r="B23" s="26">
        <v>28656080</v>
      </c>
      <c r="C23" s="27">
        <v>12965181</v>
      </c>
      <c r="D23" s="26">
        <f t="shared" si="7"/>
        <v>41621261</v>
      </c>
      <c r="E23" s="26">
        <v>61794.87</v>
      </c>
      <c r="F23" s="26">
        <v>344347.6</v>
      </c>
      <c r="G23" s="26">
        <v>4591395.91</v>
      </c>
      <c r="H23" s="26">
        <v>124251.4</v>
      </c>
      <c r="I23" s="26">
        <v>873722.92</v>
      </c>
      <c r="J23" s="26">
        <v>1099106.97</v>
      </c>
      <c r="K23" s="26">
        <v>2895719.9</v>
      </c>
      <c r="L23" s="26">
        <v>61610.04</v>
      </c>
      <c r="M23" s="26">
        <f t="shared" si="6"/>
        <v>10051949.609999999</v>
      </c>
    </row>
    <row r="24" spans="1:13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400295823</v>
      </c>
      <c r="D24" s="23">
        <f>+D25+D26+D27+D28+D29+D30+D31+D32+D33</f>
        <v>652981185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8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+L25+L26+L27+L28+L30+L31+L32+L33+L29</f>
        <v>13176924.319999998</v>
      </c>
      <c r="M24" s="23">
        <f>+E24+F24+G24+H24+I24+J24+K24+L24</f>
        <v>118618980.14999999</v>
      </c>
    </row>
    <row r="25" spans="1:13" ht="22.5" x14ac:dyDescent="0.2">
      <c r="A25" s="25" t="s">
        <v>18</v>
      </c>
      <c r="B25" s="26">
        <v>110675048</v>
      </c>
      <c r="C25" s="27">
        <v>149514215</v>
      </c>
      <c r="D25" s="26">
        <f>+B25+C25</f>
        <v>260189263</v>
      </c>
      <c r="E25" s="26">
        <v>100887.81</v>
      </c>
      <c r="F25" s="26">
        <v>3730490.83</v>
      </c>
      <c r="G25" s="26">
        <v>7648541.1399999997</v>
      </c>
      <c r="H25" s="26">
        <v>7413454.4500000002</v>
      </c>
      <c r="I25" s="26">
        <v>12452000.130000001</v>
      </c>
      <c r="J25" s="26">
        <v>8733717.2599999998</v>
      </c>
      <c r="K25" s="26">
        <v>2418484.73</v>
      </c>
      <c r="L25" s="26">
        <v>4002758.26</v>
      </c>
      <c r="M25" s="26">
        <f>+E25+F25+G25+H25+I25+J25+K25+L25</f>
        <v>46500334.609999992</v>
      </c>
    </row>
    <row r="26" spans="1:13" x14ac:dyDescent="0.2">
      <c r="A26" s="25" t="s">
        <v>19</v>
      </c>
      <c r="B26" s="26">
        <v>7973760</v>
      </c>
      <c r="C26" s="27">
        <v>66796427</v>
      </c>
      <c r="D26" s="26">
        <f t="shared" ref="D26:D33" si="9">+B26+C26</f>
        <v>74770187</v>
      </c>
      <c r="E26" s="26">
        <v>38350</v>
      </c>
      <c r="F26" s="26">
        <v>141836</v>
      </c>
      <c r="G26" s="26">
        <v>57525</v>
      </c>
      <c r="H26" s="26">
        <v>59197.99</v>
      </c>
      <c r="I26" s="26">
        <v>780579.44</v>
      </c>
      <c r="J26" s="26">
        <v>198314.2</v>
      </c>
      <c r="K26" s="26">
        <v>164715.21</v>
      </c>
      <c r="L26" s="26">
        <v>339509.6</v>
      </c>
      <c r="M26" s="26">
        <f t="shared" ref="M26:M32" si="10">+E26+F26+G26+H26+I26+J26+K26+L26</f>
        <v>1780027.44</v>
      </c>
    </row>
    <row r="27" spans="1:13" ht="22.5" x14ac:dyDescent="0.2">
      <c r="A27" s="25" t="s">
        <v>20</v>
      </c>
      <c r="B27" s="26">
        <v>11777810</v>
      </c>
      <c r="C27" s="27">
        <v>19508540</v>
      </c>
      <c r="D27" s="26">
        <f t="shared" si="9"/>
        <v>31286350</v>
      </c>
      <c r="E27" s="26">
        <v>0</v>
      </c>
      <c r="F27" s="26">
        <v>10350</v>
      </c>
      <c r="G27" s="26">
        <v>2251559.1800000002</v>
      </c>
      <c r="H27" s="26">
        <v>18992.269999999997</v>
      </c>
      <c r="I27" s="26">
        <v>1466495.03</v>
      </c>
      <c r="J27" s="26">
        <v>162670.5</v>
      </c>
      <c r="K27" s="26">
        <v>65141.54</v>
      </c>
      <c r="L27" s="26">
        <v>3100</v>
      </c>
      <c r="M27" s="26">
        <f t="shared" si="10"/>
        <v>3978308.5200000005</v>
      </c>
    </row>
    <row r="28" spans="1:13" x14ac:dyDescent="0.2">
      <c r="A28" s="25" t="s">
        <v>21</v>
      </c>
      <c r="B28" s="26">
        <v>14000000</v>
      </c>
      <c r="C28" s="27">
        <v>45569821</v>
      </c>
      <c r="D28" s="26">
        <f t="shared" si="9"/>
        <v>59569821</v>
      </c>
      <c r="E28" s="26">
        <v>0</v>
      </c>
      <c r="F28" s="26">
        <v>3649081.55</v>
      </c>
      <c r="G28" s="26">
        <v>260764.97</v>
      </c>
      <c r="H28" s="26">
        <v>2876886.49</v>
      </c>
      <c r="I28" s="26">
        <v>432342.64</v>
      </c>
      <c r="J28" s="26">
        <v>7093623.9500000002</v>
      </c>
      <c r="K28" s="26">
        <v>164558.10999999999</v>
      </c>
      <c r="L28" s="26">
        <v>6797103.2000000002</v>
      </c>
      <c r="M28" s="26">
        <f t="shared" si="10"/>
        <v>21274360.91</v>
      </c>
    </row>
    <row r="29" spans="1:13" x14ac:dyDescent="0.2">
      <c r="A29" s="25" t="s">
        <v>105</v>
      </c>
      <c r="B29" s="26">
        <v>2200000</v>
      </c>
      <c r="C29" s="27">
        <v>8834722</v>
      </c>
      <c r="D29" s="26">
        <f t="shared" si="9"/>
        <v>11034722</v>
      </c>
      <c r="E29" s="26">
        <v>42008</v>
      </c>
      <c r="F29" s="26">
        <v>650186.81999999995</v>
      </c>
      <c r="G29" s="26">
        <v>112285.62</v>
      </c>
      <c r="H29" s="26">
        <v>318282.86</v>
      </c>
      <c r="I29" s="26">
        <v>322140</v>
      </c>
      <c r="J29" s="26">
        <v>78940.149999999994</v>
      </c>
      <c r="K29" s="26">
        <v>458768.27</v>
      </c>
      <c r="L29" s="26">
        <v>310585.44</v>
      </c>
      <c r="M29" s="26">
        <f t="shared" si="10"/>
        <v>2293197.1599999997</v>
      </c>
    </row>
    <row r="30" spans="1:13" ht="22.5" x14ac:dyDescent="0.2">
      <c r="A30" s="25" t="s">
        <v>23</v>
      </c>
      <c r="B30" s="26">
        <v>1150000</v>
      </c>
      <c r="C30" s="27">
        <v>3241898</v>
      </c>
      <c r="D30" s="26">
        <f t="shared" si="9"/>
        <v>4391898</v>
      </c>
      <c r="E30" s="26">
        <v>22420</v>
      </c>
      <c r="F30" s="26">
        <v>59708</v>
      </c>
      <c r="G30" s="26">
        <v>323556.05</v>
      </c>
      <c r="H30" s="26">
        <v>16841.59</v>
      </c>
      <c r="I30" s="26">
        <v>119291.58</v>
      </c>
      <c r="J30" s="26">
        <v>51293.98</v>
      </c>
      <c r="K30" s="26">
        <v>71107.59</v>
      </c>
      <c r="L30" s="26">
        <v>70776.13</v>
      </c>
      <c r="M30" s="26">
        <f t="shared" si="10"/>
        <v>734994.91999999993</v>
      </c>
    </row>
    <row r="31" spans="1:13" ht="22.5" x14ac:dyDescent="0.2">
      <c r="A31" s="25" t="s">
        <v>24</v>
      </c>
      <c r="B31" s="26">
        <v>31896250</v>
      </c>
      <c r="C31" s="27">
        <v>33765750</v>
      </c>
      <c r="D31" s="26">
        <f t="shared" si="9"/>
        <v>65662000</v>
      </c>
      <c r="E31" s="26">
        <v>0</v>
      </c>
      <c r="F31" s="26">
        <v>8673</v>
      </c>
      <c r="G31" s="26">
        <v>3818292.84</v>
      </c>
      <c r="H31" s="26">
        <v>2100751.2399999998</v>
      </c>
      <c r="I31" s="26">
        <v>1112148.03</v>
      </c>
      <c r="J31" s="26">
        <v>1075430.33</v>
      </c>
      <c r="K31" s="26">
        <v>6158421.8799999999</v>
      </c>
      <c r="L31" s="26">
        <v>347880.4</v>
      </c>
      <c r="M31" s="26">
        <f t="shared" si="10"/>
        <v>14621597.720000001</v>
      </c>
    </row>
    <row r="32" spans="1:13" ht="22.5" x14ac:dyDescent="0.2">
      <c r="A32" s="25" t="s">
        <v>25</v>
      </c>
      <c r="B32" s="26">
        <v>0</v>
      </c>
      <c r="C32" s="27">
        <v>0</v>
      </c>
      <c r="D32" s="26">
        <f t="shared" si="9"/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f t="shared" si="10"/>
        <v>0</v>
      </c>
    </row>
    <row r="33" spans="1:13" x14ac:dyDescent="0.2">
      <c r="A33" s="25" t="s">
        <v>26</v>
      </c>
      <c r="B33" s="26">
        <v>73012494</v>
      </c>
      <c r="C33" s="27">
        <v>73064450</v>
      </c>
      <c r="D33" s="26">
        <f t="shared" si="9"/>
        <v>146076944</v>
      </c>
      <c r="E33" s="26">
        <v>0</v>
      </c>
      <c r="F33" s="26">
        <v>250442.75</v>
      </c>
      <c r="G33" s="26">
        <v>17050125.780000001</v>
      </c>
      <c r="H33" s="26">
        <v>1053584.81</v>
      </c>
      <c r="I33" s="26">
        <v>3001897.61</v>
      </c>
      <c r="J33" s="26">
        <v>760684.37</v>
      </c>
      <c r="K33" s="26">
        <v>4014212.26</v>
      </c>
      <c r="L33" s="26">
        <v>1305211.29</v>
      </c>
      <c r="M33" s="26">
        <f t="shared" ref="M33" si="11">+E33+F33+G33+H33+I33+J33+K33</f>
        <v>26130947.579999998</v>
      </c>
    </row>
    <row r="34" spans="1:13" x14ac:dyDescent="0.2">
      <c r="A34" s="22" t="s">
        <v>27</v>
      </c>
      <c r="B34" s="23">
        <f>+B35+B36+B37+B38+B39+B40+B41+B42</f>
        <v>173703170</v>
      </c>
      <c r="C34" s="24">
        <f>+C35</f>
        <v>15000000</v>
      </c>
      <c r="D34" s="23">
        <f>+D35+D36+D37+D38+D39+D40+D41+D42</f>
        <v>188703170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2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+L35</f>
        <v>11803675.17</v>
      </c>
      <c r="M34" s="23">
        <f>+E34+F34+G34+H34+I34+J34+K34+L34</f>
        <v>104165396.62</v>
      </c>
    </row>
    <row r="35" spans="1:13" ht="22.5" x14ac:dyDescent="0.2">
      <c r="A35" s="25" t="s">
        <v>28</v>
      </c>
      <c r="B35" s="26">
        <v>173703170</v>
      </c>
      <c r="C35" s="27">
        <v>15000000</v>
      </c>
      <c r="D35" s="26">
        <f>+B35+C35</f>
        <v>188703170</v>
      </c>
      <c r="E35" s="26">
        <v>273778.61</v>
      </c>
      <c r="F35" s="26">
        <v>23876237</v>
      </c>
      <c r="G35" s="26">
        <v>11938118.5</v>
      </c>
      <c r="H35" s="26">
        <v>11938118.5</v>
      </c>
      <c r="I35" s="26">
        <v>16143118.5</v>
      </c>
      <c r="J35" s="26">
        <v>0</v>
      </c>
      <c r="K35" s="26">
        <v>28192350.34</v>
      </c>
      <c r="L35" s="26">
        <v>11803675.17</v>
      </c>
      <c r="M35" s="26">
        <f>+E35+F35+G35+H35+I35+J35+K35+L35</f>
        <v>104165396.62</v>
      </c>
    </row>
    <row r="36" spans="1:13" ht="22.5" x14ac:dyDescent="0.2">
      <c r="A36" s="25" t="s">
        <v>29</v>
      </c>
      <c r="B36" s="26">
        <v>0</v>
      </c>
      <c r="C36" s="27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f t="shared" ref="M36:M42" si="13">+E36+F36+G36+H36+I36</f>
        <v>0</v>
      </c>
    </row>
    <row r="37" spans="1:13" ht="22.5" x14ac:dyDescent="0.2">
      <c r="A37" s="25" t="s">
        <v>30</v>
      </c>
      <c r="B37" s="26">
        <v>0</v>
      </c>
      <c r="C37" s="27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f t="shared" si="13"/>
        <v>0</v>
      </c>
    </row>
    <row r="38" spans="1:13" ht="22.5" x14ac:dyDescent="0.2">
      <c r="A38" s="25" t="s">
        <v>31</v>
      </c>
      <c r="B38" s="26">
        <v>0</v>
      </c>
      <c r="C38" s="27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f t="shared" si="13"/>
        <v>0</v>
      </c>
    </row>
    <row r="39" spans="1:13" ht="22.5" x14ac:dyDescent="0.2">
      <c r="A39" s="25" t="s">
        <v>32</v>
      </c>
      <c r="B39" s="26">
        <v>0</v>
      </c>
      <c r="C39" s="27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f t="shared" si="13"/>
        <v>0</v>
      </c>
    </row>
    <row r="40" spans="1:13" x14ac:dyDescent="0.2">
      <c r="A40" s="25" t="s">
        <v>33</v>
      </c>
      <c r="B40" s="26">
        <v>0</v>
      </c>
      <c r="C40" s="27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f t="shared" si="13"/>
        <v>0</v>
      </c>
    </row>
    <row r="41" spans="1:13" ht="22.5" x14ac:dyDescent="0.2">
      <c r="A41" s="25" t="s">
        <v>34</v>
      </c>
      <c r="B41" s="26">
        <v>0</v>
      </c>
      <c r="C41" s="27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f t="shared" si="13"/>
        <v>0</v>
      </c>
    </row>
    <row r="42" spans="1:13" ht="22.5" x14ac:dyDescent="0.2">
      <c r="A42" s="25" t="s">
        <v>35</v>
      </c>
      <c r="B42" s="26">
        <v>0</v>
      </c>
      <c r="C42" s="27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f t="shared" si="13"/>
        <v>0</v>
      </c>
    </row>
    <row r="43" spans="1:13" x14ac:dyDescent="0.2">
      <c r="A43" s="22" t="s">
        <v>36</v>
      </c>
      <c r="B43" s="23">
        <v>0</v>
      </c>
      <c r="C43" s="24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</row>
    <row r="44" spans="1:13" ht="22.5" x14ac:dyDescent="0.2">
      <c r="A44" s="25" t="s">
        <v>37</v>
      </c>
      <c r="B44" s="26">
        <v>0</v>
      </c>
      <c r="C44" s="27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f t="shared" ref="M44:M49" si="14">+E44+F44+G44+H44</f>
        <v>0</v>
      </c>
    </row>
    <row r="45" spans="1:13" ht="22.5" x14ac:dyDescent="0.2">
      <c r="A45" s="25" t="s">
        <v>38</v>
      </c>
      <c r="B45" s="26">
        <v>0</v>
      </c>
      <c r="C45" s="2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f t="shared" si="14"/>
        <v>0</v>
      </c>
    </row>
    <row r="46" spans="1:13" ht="22.5" x14ac:dyDescent="0.2">
      <c r="A46" s="25" t="s">
        <v>39</v>
      </c>
      <c r="B46" s="26">
        <v>0</v>
      </c>
      <c r="C46" s="2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 t="shared" si="14"/>
        <v>0</v>
      </c>
    </row>
    <row r="47" spans="1:13" ht="22.5" x14ac:dyDescent="0.2">
      <c r="A47" s="25" t="s">
        <v>40</v>
      </c>
      <c r="B47" s="26">
        <v>0</v>
      </c>
      <c r="C47" s="2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f t="shared" si="14"/>
        <v>0</v>
      </c>
    </row>
    <row r="48" spans="1:13" ht="22.5" x14ac:dyDescent="0.2">
      <c r="A48" s="25" t="s">
        <v>41</v>
      </c>
      <c r="B48" s="26">
        <v>0</v>
      </c>
      <c r="C48" s="2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f t="shared" si="14"/>
        <v>0</v>
      </c>
    </row>
    <row r="49" spans="1:13" ht="22.5" x14ac:dyDescent="0.2">
      <c r="A49" s="25" t="s">
        <v>42</v>
      </c>
      <c r="B49" s="26">
        <v>0</v>
      </c>
      <c r="C49" s="2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f t="shared" si="14"/>
        <v>0</v>
      </c>
    </row>
    <row r="50" spans="1:13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176775998</v>
      </c>
      <c r="D50" s="23">
        <f>+B50+C50</f>
        <v>197216398</v>
      </c>
      <c r="E50" s="23">
        <f t="shared" ref="E50:H50" si="15">+E51+E52+E53+E54+E55+E56+E57+E58+E59</f>
        <v>0</v>
      </c>
      <c r="F50" s="23">
        <f t="shared" si="15"/>
        <v>632779.72</v>
      </c>
      <c r="G50" s="23">
        <f t="shared" si="15"/>
        <v>548883.19999999995</v>
      </c>
      <c r="H50" s="23">
        <f t="shared" si="15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+K51+K52+K53+K54+K55+K56+K57+K58+K59</f>
        <v>3866758.74</v>
      </c>
      <c r="L50" s="23">
        <f>+L51+L52+L53+L54+L55+L56+L57+L58+L59</f>
        <v>1246884.52</v>
      </c>
      <c r="M50" s="23">
        <f>+E50+F50+G50+H50+I50+J50+K50+L50</f>
        <v>8555302.4800000004</v>
      </c>
    </row>
    <row r="51" spans="1:13" x14ac:dyDescent="0.2">
      <c r="A51" s="25" t="s">
        <v>44</v>
      </c>
      <c r="B51" s="26">
        <v>4650400</v>
      </c>
      <c r="C51" s="27">
        <v>99839656</v>
      </c>
      <c r="D51" s="26">
        <f>+B51+C51</f>
        <v>104490056</v>
      </c>
      <c r="E51" s="26">
        <v>0</v>
      </c>
      <c r="F51" s="26">
        <v>258365.72</v>
      </c>
      <c r="G51" s="26">
        <v>509946.74</v>
      </c>
      <c r="H51" s="26">
        <v>287165.93</v>
      </c>
      <c r="I51" s="26">
        <v>245314.57</v>
      </c>
      <c r="J51" s="26">
        <v>858930.97</v>
      </c>
      <c r="K51" s="26">
        <v>3758455.7</v>
      </c>
      <c r="L51" s="26">
        <v>1039156.9</v>
      </c>
      <c r="M51" s="26">
        <f>+E51+F51+G51+H51+I51+J51+K51+L51</f>
        <v>6957336.5300000003</v>
      </c>
    </row>
    <row r="52" spans="1:13" ht="22.5" x14ac:dyDescent="0.2">
      <c r="A52" s="25" t="s">
        <v>45</v>
      </c>
      <c r="B52" s="26">
        <v>1750000</v>
      </c>
      <c r="C52" s="27">
        <v>7514766</v>
      </c>
      <c r="D52" s="26">
        <f t="shared" ref="D52:D59" si="16">+B52+C52</f>
        <v>9264766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59600.01</v>
      </c>
      <c r="K52" s="26">
        <v>0</v>
      </c>
      <c r="L52" s="26">
        <v>0</v>
      </c>
      <c r="M52" s="26">
        <f t="shared" ref="M52:M59" si="17">+E52+F52+G52+H52+I52+J52+K52+L52</f>
        <v>59600.01</v>
      </c>
    </row>
    <row r="53" spans="1:13" ht="22.5" x14ac:dyDescent="0.2">
      <c r="A53" s="25" t="s">
        <v>46</v>
      </c>
      <c r="B53" s="26">
        <v>2000000</v>
      </c>
      <c r="C53" s="27">
        <v>6497300</v>
      </c>
      <c r="D53" s="26">
        <f t="shared" si="16"/>
        <v>8497300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268015.76</v>
      </c>
      <c r="K53" s="26">
        <v>0</v>
      </c>
      <c r="L53" s="26">
        <v>0</v>
      </c>
      <c r="M53" s="26">
        <f t="shared" si="17"/>
        <v>268015.76</v>
      </c>
    </row>
    <row r="54" spans="1:13" ht="22.5" x14ac:dyDescent="0.2">
      <c r="A54" s="25" t="s">
        <v>47</v>
      </c>
      <c r="B54" s="26">
        <v>6640000</v>
      </c>
      <c r="C54" s="27">
        <v>28130000</v>
      </c>
      <c r="D54" s="26">
        <f t="shared" si="16"/>
        <v>34770000</v>
      </c>
      <c r="E54" s="26">
        <v>0</v>
      </c>
      <c r="F54" s="26">
        <v>0</v>
      </c>
      <c r="G54" s="26">
        <v>38936.46</v>
      </c>
      <c r="H54" s="26">
        <v>0</v>
      </c>
      <c r="I54" s="26">
        <v>477369</v>
      </c>
      <c r="J54" s="26">
        <v>0</v>
      </c>
      <c r="K54" s="26">
        <v>0</v>
      </c>
      <c r="L54" s="26">
        <v>0</v>
      </c>
      <c r="M54" s="26">
        <f t="shared" si="17"/>
        <v>516305.46</v>
      </c>
    </row>
    <row r="55" spans="1:13" ht="22.5" x14ac:dyDescent="0.2">
      <c r="A55" s="25" t="s">
        <v>48</v>
      </c>
      <c r="B55" s="26">
        <v>2700000</v>
      </c>
      <c r="C55" s="27">
        <v>28843716</v>
      </c>
      <c r="D55" s="26">
        <f t="shared" si="16"/>
        <v>31543716</v>
      </c>
      <c r="E55" s="26">
        <v>0</v>
      </c>
      <c r="F55" s="26">
        <v>374414</v>
      </c>
      <c r="G55" s="26">
        <v>0</v>
      </c>
      <c r="H55" s="26">
        <v>0</v>
      </c>
      <c r="I55" s="26">
        <v>63600.06</v>
      </c>
      <c r="J55" s="26">
        <v>0</v>
      </c>
      <c r="K55" s="26">
        <v>0</v>
      </c>
      <c r="L55" s="26">
        <v>169967.62</v>
      </c>
      <c r="M55" s="26">
        <f t="shared" si="17"/>
        <v>607981.67999999993</v>
      </c>
    </row>
    <row r="56" spans="1:13" x14ac:dyDescent="0.2">
      <c r="A56" s="25" t="s">
        <v>49</v>
      </c>
      <c r="B56" s="26">
        <v>200000</v>
      </c>
      <c r="C56" s="27">
        <v>450560</v>
      </c>
      <c r="D56" s="26">
        <f t="shared" si="16"/>
        <v>650560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f t="shared" si="17"/>
        <v>0</v>
      </c>
    </row>
    <row r="57" spans="1:13" x14ac:dyDescent="0.2">
      <c r="A57" s="25" t="s">
        <v>50</v>
      </c>
      <c r="B57" s="26">
        <v>0</v>
      </c>
      <c r="C57" s="27">
        <v>0</v>
      </c>
      <c r="D57" s="26">
        <f t="shared" si="16"/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f t="shared" si="17"/>
        <v>0</v>
      </c>
    </row>
    <row r="58" spans="1:13" x14ac:dyDescent="0.2">
      <c r="A58" s="25" t="s">
        <v>51</v>
      </c>
      <c r="B58" s="26">
        <v>2000000</v>
      </c>
      <c r="C58" s="27">
        <v>5000000</v>
      </c>
      <c r="D58" s="26">
        <f t="shared" si="16"/>
        <v>7000000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f t="shared" si="17"/>
        <v>0</v>
      </c>
    </row>
    <row r="59" spans="1:13" ht="22.5" x14ac:dyDescent="0.2">
      <c r="A59" s="25" t="s">
        <v>52</v>
      </c>
      <c r="B59" s="26">
        <v>500000</v>
      </c>
      <c r="C59" s="27">
        <v>500000</v>
      </c>
      <c r="D59" s="26">
        <f t="shared" si="16"/>
        <v>1000000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108303.03999999999</v>
      </c>
      <c r="L59" s="26">
        <v>37760</v>
      </c>
      <c r="M59" s="26">
        <f t="shared" si="17"/>
        <v>146063.03999999998</v>
      </c>
    </row>
    <row r="60" spans="1:13" x14ac:dyDescent="0.2">
      <c r="A60" s="22" t="s">
        <v>53</v>
      </c>
      <c r="B60" s="23">
        <f>+B61+B62+B63+B64</f>
        <v>5900000</v>
      </c>
      <c r="C60" s="24">
        <f>+C61</f>
        <v>38883999</v>
      </c>
      <c r="D60" s="23">
        <f>+D61+D62+D63+D64</f>
        <v>44783999</v>
      </c>
      <c r="E60" s="23">
        <f t="shared" ref="E60:H60" si="18">+E61+E62+E63+E64</f>
        <v>0</v>
      </c>
      <c r="F60" s="23">
        <f t="shared" si="18"/>
        <v>0</v>
      </c>
      <c r="G60" s="23">
        <f t="shared" si="18"/>
        <v>198280.21</v>
      </c>
      <c r="H60" s="23">
        <f t="shared" si="18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+L61+L62+L63+L64+L65</f>
        <v>0</v>
      </c>
      <c r="M60" s="23">
        <f>+E60+F60+G60+H60+I60+J60+K60+L60</f>
        <v>198280.21</v>
      </c>
    </row>
    <row r="61" spans="1:13" x14ac:dyDescent="0.2">
      <c r="A61" s="25" t="s">
        <v>54</v>
      </c>
      <c r="B61" s="26">
        <v>5900000</v>
      </c>
      <c r="C61" s="27">
        <v>38883999</v>
      </c>
      <c r="D61" s="26">
        <f>+B61+C61</f>
        <v>44783999</v>
      </c>
      <c r="E61" s="26">
        <v>0</v>
      </c>
      <c r="F61" s="26">
        <v>0</v>
      </c>
      <c r="G61" s="26">
        <v>198280.21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f>+E61+F61+G61+H61+I61+J61+K61+L61</f>
        <v>198280.21</v>
      </c>
    </row>
    <row r="62" spans="1:13" x14ac:dyDescent="0.2">
      <c r="A62" s="25" t="s">
        <v>55</v>
      </c>
      <c r="B62" s="26">
        <v>0</v>
      </c>
      <c r="C62" s="27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f t="shared" ref="M62:M80" si="19">+E62+F62+G62+H62+I62+J62</f>
        <v>0</v>
      </c>
    </row>
    <row r="63" spans="1:13" ht="12.75" customHeight="1" x14ac:dyDescent="0.2">
      <c r="A63" s="25" t="s">
        <v>56</v>
      </c>
      <c r="B63" s="26">
        <v>0</v>
      </c>
      <c r="C63" s="2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f t="shared" si="19"/>
        <v>0</v>
      </c>
    </row>
    <row r="64" spans="1:13" ht="24.75" customHeight="1" x14ac:dyDescent="0.2">
      <c r="A64" s="25" t="s">
        <v>57</v>
      </c>
      <c r="B64" s="26">
        <v>0</v>
      </c>
      <c r="C64" s="2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f t="shared" si="19"/>
        <v>0</v>
      </c>
    </row>
    <row r="65" spans="1:15" ht="22.5" x14ac:dyDescent="0.2">
      <c r="A65" s="28" t="s">
        <v>58</v>
      </c>
      <c r="B65" s="29">
        <v>0</v>
      </c>
      <c r="C65" s="27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f t="shared" si="19"/>
        <v>0</v>
      </c>
    </row>
    <row r="66" spans="1:15" x14ac:dyDescent="0.2">
      <c r="A66" s="25" t="s">
        <v>59</v>
      </c>
      <c r="B66" s="26">
        <v>0</v>
      </c>
      <c r="C66" s="2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f t="shared" si="19"/>
        <v>0</v>
      </c>
    </row>
    <row r="67" spans="1:15" ht="22.5" x14ac:dyDescent="0.2">
      <c r="A67" s="25" t="s">
        <v>60</v>
      </c>
      <c r="B67" s="26">
        <v>0</v>
      </c>
      <c r="C67" s="2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f t="shared" si="19"/>
        <v>0</v>
      </c>
    </row>
    <row r="68" spans="1:15" x14ac:dyDescent="0.2">
      <c r="A68" s="28" t="s">
        <v>61</v>
      </c>
      <c r="B68" s="29">
        <v>0</v>
      </c>
      <c r="C68" s="27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f t="shared" si="19"/>
        <v>0</v>
      </c>
    </row>
    <row r="69" spans="1:15" ht="22.5" x14ac:dyDescent="0.2">
      <c r="A69" s="25" t="s">
        <v>62</v>
      </c>
      <c r="B69" s="26">
        <v>0</v>
      </c>
      <c r="C69" s="2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f t="shared" si="19"/>
        <v>0</v>
      </c>
    </row>
    <row r="70" spans="1:15" ht="22.5" x14ac:dyDescent="0.2">
      <c r="A70" s="25" t="s">
        <v>63</v>
      </c>
      <c r="B70" s="26">
        <v>0</v>
      </c>
      <c r="C70" s="27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f t="shared" si="19"/>
        <v>0</v>
      </c>
    </row>
    <row r="71" spans="1:15" ht="24" customHeight="1" x14ac:dyDescent="0.2">
      <c r="A71" s="25" t="s">
        <v>64</v>
      </c>
      <c r="B71" s="26">
        <v>0</v>
      </c>
      <c r="C71" s="2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f t="shared" si="19"/>
        <v>0</v>
      </c>
    </row>
    <row r="72" spans="1:15" x14ac:dyDescent="0.2">
      <c r="A72" s="30" t="s">
        <v>67</v>
      </c>
      <c r="B72" s="31">
        <v>0</v>
      </c>
      <c r="C72" s="32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3">
        <v>0</v>
      </c>
      <c r="J72" s="33">
        <v>0</v>
      </c>
      <c r="K72" s="33">
        <v>0</v>
      </c>
      <c r="L72" s="33">
        <v>0</v>
      </c>
      <c r="M72" s="29">
        <f t="shared" si="19"/>
        <v>0</v>
      </c>
    </row>
    <row r="73" spans="1:15" x14ac:dyDescent="0.2">
      <c r="A73" s="28" t="s">
        <v>68</v>
      </c>
      <c r="B73" s="26">
        <v>0</v>
      </c>
      <c r="C73" s="2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f t="shared" si="19"/>
        <v>0</v>
      </c>
    </row>
    <row r="74" spans="1:15" ht="22.5" x14ac:dyDescent="0.2">
      <c r="A74" s="25" t="s">
        <v>69</v>
      </c>
      <c r="B74" s="26">
        <v>0</v>
      </c>
      <c r="C74" s="27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f t="shared" si="19"/>
        <v>0</v>
      </c>
    </row>
    <row r="75" spans="1:15" ht="23.25" customHeight="1" x14ac:dyDescent="0.2">
      <c r="A75" s="25" t="s">
        <v>70</v>
      </c>
      <c r="B75" s="26">
        <v>0</v>
      </c>
      <c r="C75" s="27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f t="shared" si="19"/>
        <v>0</v>
      </c>
    </row>
    <row r="76" spans="1:15" x14ac:dyDescent="0.2">
      <c r="A76" s="28" t="s">
        <v>71</v>
      </c>
      <c r="B76" s="26">
        <v>0</v>
      </c>
      <c r="C76" s="27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f t="shared" si="19"/>
        <v>0</v>
      </c>
    </row>
    <row r="77" spans="1:15" x14ac:dyDescent="0.2">
      <c r="A77" s="25" t="s">
        <v>72</v>
      </c>
      <c r="B77" s="26">
        <v>0</v>
      </c>
      <c r="C77" s="27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f t="shared" si="19"/>
        <v>0</v>
      </c>
    </row>
    <row r="78" spans="1:15" ht="22.5" x14ac:dyDescent="0.2">
      <c r="A78" s="25" t="s">
        <v>73</v>
      </c>
      <c r="B78" s="26">
        <v>0</v>
      </c>
      <c r="C78" s="27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f t="shared" si="19"/>
        <v>0</v>
      </c>
    </row>
    <row r="79" spans="1:15" x14ac:dyDescent="0.2">
      <c r="A79" s="28" t="s">
        <v>74</v>
      </c>
      <c r="B79" s="26">
        <v>0</v>
      </c>
      <c r="C79" s="27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f t="shared" si="19"/>
        <v>0</v>
      </c>
    </row>
    <row r="80" spans="1:15" ht="22.5" x14ac:dyDescent="0.2">
      <c r="A80" s="25" t="s">
        <v>75</v>
      </c>
      <c r="B80" s="26">
        <v>0</v>
      </c>
      <c r="C80" s="27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f t="shared" si="19"/>
        <v>0</v>
      </c>
      <c r="O80" s="47"/>
    </row>
    <row r="81" spans="1:15" ht="18" customHeight="1" x14ac:dyDescent="0.2">
      <c r="A81" s="34" t="s">
        <v>96</v>
      </c>
      <c r="B81" s="35">
        <f>+B8+B14+B24+B34+B50+B60</f>
        <v>1510783124</v>
      </c>
      <c r="C81" s="36">
        <f>+C8+C14+C24+C34+C43+C50+C60</f>
        <v>725166367</v>
      </c>
      <c r="D81" s="35">
        <f>+D8+D14+D24+D34+D43+D50+D60</f>
        <v>2235949491</v>
      </c>
      <c r="E81" s="35">
        <f t="shared" ref="E81:H81" si="20">+E8+E14+E24+E34+E43+E50+E60</f>
        <v>57395601.599999994</v>
      </c>
      <c r="F81" s="35">
        <f t="shared" si="20"/>
        <v>101145322.47</v>
      </c>
      <c r="G81" s="35">
        <f t="shared" si="20"/>
        <v>114704983.09999999</v>
      </c>
      <c r="H81" s="35">
        <f t="shared" si="20"/>
        <v>88179167.800000012</v>
      </c>
      <c r="I81" s="35">
        <f>+I8+I14+I24+I341+I34+I43+I50+I60+I65+I68</f>
        <v>131046255.84999999</v>
      </c>
      <c r="J81" s="35">
        <f>+J8+J14+J24+J341+J34+J43+J50+J60+J65+J68</f>
        <v>93351332.249999985</v>
      </c>
      <c r="K81" s="35">
        <f>+K8+K14+K24+K341+K34+K43+K50+K60+K65+K68</f>
        <v>119165198.24000001</v>
      </c>
      <c r="L81" s="35">
        <f>+L8+L14+L24+L341+L34+L43+L50+L60+L65+L68</f>
        <v>100003681.83999999</v>
      </c>
      <c r="M81" s="35">
        <f>+M8+M14+M24+M34+M43+M50+M60</f>
        <v>804991543.14999998</v>
      </c>
      <c r="N81" s="47"/>
      <c r="O81" s="47"/>
    </row>
    <row r="82" spans="1:15" x14ac:dyDescent="0.2">
      <c r="A82" s="37"/>
      <c r="B82" s="37"/>
      <c r="C82" s="37"/>
      <c r="D82" s="37"/>
      <c r="E82" s="27"/>
      <c r="F82" s="38"/>
      <c r="G82" s="38"/>
      <c r="H82" s="38"/>
      <c r="I82" s="38"/>
      <c r="J82" s="38"/>
      <c r="K82" s="38"/>
      <c r="L82" s="38"/>
      <c r="M82" s="26"/>
    </row>
    <row r="83" spans="1:15" ht="9" customHeight="1" x14ac:dyDescent="0.2">
      <c r="A83" s="37"/>
      <c r="B83" s="37"/>
      <c r="C83" s="37"/>
      <c r="D83" s="37"/>
      <c r="E83" s="39"/>
      <c r="F83" s="39"/>
      <c r="G83" s="39"/>
      <c r="H83" s="39"/>
      <c r="I83" s="39"/>
      <c r="J83" s="39"/>
      <c r="K83" s="39"/>
      <c r="L83" s="39"/>
      <c r="M83" s="39"/>
    </row>
    <row r="84" spans="1:15" ht="9" customHeight="1" x14ac:dyDescent="0.2">
      <c r="A84" s="37"/>
      <c r="B84" s="37"/>
      <c r="C84" s="37"/>
      <c r="D84" s="37"/>
      <c r="E84" s="39"/>
      <c r="F84" s="39"/>
      <c r="G84" s="39"/>
      <c r="H84" s="39"/>
      <c r="I84" s="39"/>
      <c r="J84" s="39"/>
      <c r="K84" s="39"/>
      <c r="L84" s="39"/>
      <c r="M84" s="39"/>
    </row>
    <row r="85" spans="1:15" ht="9" customHeight="1" x14ac:dyDescent="0.2">
      <c r="A85" s="37"/>
      <c r="B85" s="37"/>
      <c r="C85" s="37"/>
      <c r="D85" s="37"/>
      <c r="E85" s="39"/>
      <c r="F85" s="39"/>
      <c r="G85" s="39"/>
      <c r="H85" s="39"/>
      <c r="I85" s="39"/>
      <c r="J85" s="39"/>
      <c r="K85" s="39"/>
      <c r="L85" s="39"/>
      <c r="M85" s="39"/>
    </row>
    <row r="86" spans="1:15" ht="9" customHeight="1" x14ac:dyDescent="0.2">
      <c r="A86" s="37"/>
      <c r="B86" s="37"/>
      <c r="C86" s="37"/>
      <c r="D86" s="37"/>
      <c r="E86" s="39"/>
      <c r="F86" s="39"/>
      <c r="G86" s="39"/>
      <c r="H86" s="39"/>
      <c r="I86" s="39"/>
      <c r="J86" s="39"/>
      <c r="K86" s="39"/>
      <c r="L86" s="39"/>
      <c r="M86" s="39"/>
    </row>
    <row r="87" spans="1:15" ht="9" customHeight="1" x14ac:dyDescent="0.2">
      <c r="A87" s="37"/>
      <c r="B87" s="37"/>
      <c r="C87" s="37"/>
      <c r="D87" s="37"/>
      <c r="E87" s="39"/>
      <c r="F87" s="39"/>
      <c r="G87" s="39"/>
      <c r="H87" s="39"/>
      <c r="I87" s="39"/>
      <c r="J87" s="39"/>
      <c r="K87" s="39"/>
      <c r="L87" s="39"/>
      <c r="M87" s="39"/>
    </row>
    <row r="88" spans="1:15" ht="18.75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26"/>
    </row>
    <row r="89" spans="1:15" ht="25.5" customHeight="1" x14ac:dyDescent="0.2">
      <c r="A89" s="85" t="s">
        <v>123</v>
      </c>
      <c r="B89" s="85"/>
      <c r="C89" s="85"/>
      <c r="D89" s="37"/>
      <c r="E89" s="85" t="s">
        <v>121</v>
      </c>
      <c r="F89" s="85"/>
      <c r="G89" s="37"/>
      <c r="H89" s="85" t="s">
        <v>122</v>
      </c>
      <c r="I89" s="85"/>
      <c r="J89" s="85"/>
      <c r="K89" s="37"/>
      <c r="L89" s="37"/>
      <c r="M89" s="26"/>
    </row>
    <row r="90" spans="1:15" ht="12.75" customHeight="1" x14ac:dyDescent="0.2">
      <c r="A90" s="70" t="s">
        <v>124</v>
      </c>
      <c r="B90" s="70"/>
      <c r="C90" s="37"/>
      <c r="D90" s="71" t="s">
        <v>126</v>
      </c>
      <c r="E90" s="71"/>
      <c r="F90" s="71"/>
      <c r="G90" s="37"/>
      <c r="H90" s="70" t="s">
        <v>117</v>
      </c>
      <c r="I90" s="70"/>
      <c r="J90" s="70"/>
      <c r="K90" s="37"/>
      <c r="L90" s="37"/>
      <c r="M90" s="26"/>
    </row>
    <row r="91" spans="1:15" ht="12.75" customHeight="1" x14ac:dyDescent="0.2">
      <c r="A91" s="70" t="s">
        <v>125</v>
      </c>
      <c r="B91" s="70"/>
      <c r="C91" s="37"/>
      <c r="D91" s="71" t="s">
        <v>127</v>
      </c>
      <c r="E91" s="71"/>
      <c r="F91" s="71"/>
      <c r="G91" s="37"/>
      <c r="H91" s="70" t="s">
        <v>119</v>
      </c>
      <c r="I91" s="70"/>
      <c r="J91" s="70"/>
      <c r="K91" s="37"/>
      <c r="L91" s="37"/>
      <c r="M91" s="26"/>
    </row>
    <row r="92" spans="1:15" ht="12.75" customHeight="1" x14ac:dyDescent="0.2">
      <c r="A92" s="71" t="s">
        <v>136</v>
      </c>
      <c r="B92" s="71"/>
      <c r="C92" s="71"/>
      <c r="D92" s="71" t="s">
        <v>120</v>
      </c>
      <c r="E92" s="71"/>
      <c r="F92" s="71"/>
      <c r="G92" s="37"/>
      <c r="H92" s="70" t="s">
        <v>118</v>
      </c>
      <c r="I92" s="70"/>
      <c r="J92" s="70"/>
      <c r="K92" s="37"/>
      <c r="L92" s="37"/>
      <c r="M92" s="26"/>
    </row>
    <row r="93" spans="1:15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M93" s="26"/>
    </row>
    <row r="94" spans="1:15" ht="31.5" customHeight="1" x14ac:dyDescent="0.2">
      <c r="A94" s="68" t="s">
        <v>107</v>
      </c>
      <c r="B94" s="68"/>
      <c r="C94" s="68"/>
      <c r="D94" s="37"/>
      <c r="E94" s="37"/>
      <c r="F94" s="40"/>
      <c r="G94" s="40"/>
      <c r="H94" s="40"/>
      <c r="I94" s="40"/>
      <c r="J94" s="40"/>
      <c r="K94" s="40"/>
      <c r="L94" s="40"/>
      <c r="M94" s="37"/>
    </row>
    <row r="95" spans="1:15" ht="26.25" customHeight="1" x14ac:dyDescent="0.2">
      <c r="A95" s="68" t="s">
        <v>108</v>
      </c>
      <c r="B95" s="68"/>
      <c r="C95" s="68"/>
      <c r="D95" s="37"/>
      <c r="E95" s="37"/>
      <c r="F95" s="40"/>
      <c r="G95" s="41"/>
      <c r="H95" s="40"/>
      <c r="I95" s="40"/>
      <c r="J95" s="40"/>
      <c r="K95" s="40"/>
      <c r="L95" s="40"/>
      <c r="M95" s="26"/>
    </row>
    <row r="96" spans="1:15" ht="60" customHeight="1" x14ac:dyDescent="0.2">
      <c r="A96" s="69" t="s">
        <v>109</v>
      </c>
      <c r="B96" s="69"/>
      <c r="C96" s="69"/>
      <c r="D96" s="37"/>
      <c r="E96" s="37"/>
      <c r="F96" s="40"/>
      <c r="G96" s="40"/>
      <c r="H96" s="40"/>
      <c r="I96" s="40"/>
      <c r="J96" s="40"/>
      <c r="K96" s="40"/>
      <c r="L96" s="40"/>
      <c r="M96" s="26"/>
    </row>
    <row r="97" spans="1:13" ht="30.75" customHeight="1" x14ac:dyDescent="0.2">
      <c r="A97" s="51"/>
      <c r="B97" s="51"/>
      <c r="C97" s="51"/>
      <c r="D97" s="37"/>
      <c r="E97" s="37"/>
      <c r="F97" s="40"/>
      <c r="G97" s="40"/>
      <c r="H97" s="40"/>
      <c r="I97" s="40"/>
      <c r="J97" s="40"/>
      <c r="K97" s="40"/>
      <c r="L97" s="40"/>
      <c r="M97" s="26"/>
    </row>
    <row r="98" spans="1:13" ht="11.25" customHeight="1" x14ac:dyDescent="0.2">
      <c r="A98" s="86" t="s">
        <v>137</v>
      </c>
      <c r="B98" s="48"/>
      <c r="C98" s="48"/>
      <c r="D98" s="37"/>
      <c r="E98" s="37"/>
      <c r="F98" s="40"/>
      <c r="G98" s="40"/>
      <c r="H98" s="40"/>
      <c r="I98" s="40"/>
      <c r="J98" s="40"/>
      <c r="K98" s="40"/>
      <c r="L98" s="40"/>
      <c r="M98" s="26"/>
    </row>
    <row r="99" spans="1:13" ht="13.5" customHeight="1" x14ac:dyDescent="0.2">
      <c r="A99" s="45" t="s">
        <v>138</v>
      </c>
      <c r="B99" s="45"/>
      <c r="C99" s="45"/>
      <c r="D99" s="43"/>
      <c r="E99" s="43"/>
      <c r="F99" s="43"/>
      <c r="G99" s="43"/>
      <c r="H99" s="37"/>
      <c r="I99" s="37"/>
      <c r="J99" s="37"/>
      <c r="K99" s="37"/>
      <c r="L99" s="37"/>
      <c r="M99" s="26"/>
    </row>
    <row r="100" spans="1:13" s="18" customFormat="1" ht="10.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6"/>
    </row>
    <row r="101" spans="1:13" s="18" customFormat="1" ht="10.5" customHeight="1" x14ac:dyDescent="0.2">
      <c r="A101" s="44" t="s">
        <v>114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</row>
    <row r="102" spans="1:13" x14ac:dyDescent="0.2">
      <c r="A102" s="43" t="s">
        <v>113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26"/>
    </row>
    <row r="103" spans="1:13" ht="12" customHeight="1" x14ac:dyDescent="0.2">
      <c r="A103" s="42" t="s">
        <v>112</v>
      </c>
      <c r="B103" s="43"/>
      <c r="C103" s="43"/>
      <c r="D103" s="43"/>
      <c r="E103" s="43"/>
      <c r="F103" s="37"/>
      <c r="G103" s="37"/>
      <c r="H103" s="37"/>
      <c r="I103" s="37"/>
      <c r="J103" s="37"/>
      <c r="K103" s="37"/>
      <c r="L103" s="37"/>
      <c r="M103" s="26"/>
    </row>
    <row r="104" spans="1:13" ht="11.25" customHeight="1" x14ac:dyDescent="0.2">
      <c r="A104" s="42" t="s">
        <v>111</v>
      </c>
      <c r="B104" s="42"/>
      <c r="C104" s="42"/>
      <c r="D104" s="42"/>
      <c r="E104" s="37"/>
      <c r="F104" s="37"/>
      <c r="G104" s="37"/>
      <c r="H104" s="37"/>
      <c r="I104" s="37"/>
      <c r="J104" s="37"/>
      <c r="K104" s="37"/>
      <c r="L104" s="37"/>
      <c r="M104" s="26"/>
    </row>
    <row r="105" spans="1:13" ht="13.5" customHeight="1" x14ac:dyDescent="0.2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 spans="1:13" x14ac:dyDescent="0.2">
      <c r="A106" s="46" t="s">
        <v>115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</row>
    <row r="107" spans="1:13" ht="11.25" customHeight="1" x14ac:dyDescent="0.2">
      <c r="A107" s="67" t="s">
        <v>131</v>
      </c>
      <c r="B107" s="67"/>
      <c r="C107" s="67"/>
      <c r="D107" s="67"/>
      <c r="E107" s="67"/>
      <c r="F107" s="67"/>
      <c r="G107" s="37"/>
      <c r="H107" s="37"/>
      <c r="I107" s="37"/>
      <c r="J107" s="37"/>
      <c r="K107" s="37"/>
      <c r="L107" s="37"/>
      <c r="M107" s="37"/>
    </row>
    <row r="108" spans="1:13" x14ac:dyDescent="0.2">
      <c r="A108" s="72"/>
      <c r="B108" s="72"/>
      <c r="C108" s="72"/>
      <c r="D108" s="72"/>
      <c r="E108" s="72"/>
    </row>
    <row r="109" spans="1:13" x14ac:dyDescent="0.2">
      <c r="A109" s="84" t="s">
        <v>130</v>
      </c>
      <c r="B109" s="84"/>
      <c r="C109" s="84"/>
      <c r="D109" s="37"/>
      <c r="E109" s="37"/>
    </row>
    <row r="110" spans="1:13" x14ac:dyDescent="0.2">
      <c r="A110" s="50" t="s">
        <v>139</v>
      </c>
      <c r="B110" s="50"/>
      <c r="C110" s="50"/>
      <c r="D110" s="50"/>
      <c r="E110" s="50"/>
      <c r="F110" s="49"/>
    </row>
    <row r="111" spans="1:13" x14ac:dyDescent="0.2">
      <c r="A111" s="42" t="s">
        <v>132</v>
      </c>
    </row>
    <row r="112" spans="1:13" x14ac:dyDescent="0.2">
      <c r="A112" s="72"/>
      <c r="B112" s="72"/>
      <c r="C112" s="72"/>
      <c r="D112" s="72"/>
      <c r="E112" s="72"/>
    </row>
  </sheetData>
  <mergeCells count="28">
    <mergeCell ref="A112:E112"/>
    <mergeCell ref="A1:M1"/>
    <mergeCell ref="A2:M2"/>
    <mergeCell ref="A3:M3"/>
    <mergeCell ref="A4:M4"/>
    <mergeCell ref="C5:C6"/>
    <mergeCell ref="E5:M5"/>
    <mergeCell ref="A5:A6"/>
    <mergeCell ref="B5:B6"/>
    <mergeCell ref="D5:D6"/>
    <mergeCell ref="A108:E108"/>
    <mergeCell ref="A109:C109"/>
    <mergeCell ref="E89:F89"/>
    <mergeCell ref="H89:J89"/>
    <mergeCell ref="A89:C89"/>
    <mergeCell ref="H91:J91"/>
    <mergeCell ref="H92:J92"/>
    <mergeCell ref="H90:J90"/>
    <mergeCell ref="A92:C92"/>
    <mergeCell ref="A90:B90"/>
    <mergeCell ref="D90:F90"/>
    <mergeCell ref="A107:F107"/>
    <mergeCell ref="A94:C94"/>
    <mergeCell ref="A95:C95"/>
    <mergeCell ref="A96:C96"/>
    <mergeCell ref="A91:B91"/>
    <mergeCell ref="D91:F91"/>
    <mergeCell ref="D92:F92"/>
  </mergeCells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P1Presupuesto Aprobado 2021</vt:lpstr>
      <vt:lpstr>Ejec- Presup-Enero-agosto-2022 </vt:lpstr>
      <vt:lpstr>'Ejec- Presup-Enero-agosto-2022 '!Área_de_impresión</vt:lpstr>
      <vt:lpstr>'P1Presupuesto Aprobado 2021'!Área_de_impresión</vt:lpstr>
      <vt:lpstr>'Ejec- Presup-Enero-agosto-2022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2022-09-06T16:20:42Z</cp:lastPrinted>
  <dcterms:created xsi:type="dcterms:W3CDTF">2021-07-29T18:58:50Z</dcterms:created>
  <dcterms:modified xsi:type="dcterms:W3CDTF">2022-09-06T16:36:46Z</dcterms:modified>
</cp:coreProperties>
</file>