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"/>
    </mc:Choice>
  </mc:AlternateContent>
  <bookViews>
    <workbookView xWindow="0" yWindow="0" windowWidth="23670" windowHeight="11340"/>
  </bookViews>
  <sheets>
    <sheet name="Ejec- Presup-Enero-Nov-2022 " sheetId="2" r:id="rId1"/>
  </sheets>
  <definedNames>
    <definedName name="_xlnm.Print_Area" localSheetId="0">'Ejec- Presup-Enero-Nov-2022 '!$A$1:$P$124</definedName>
    <definedName name="_xlnm.Print_Titles" localSheetId="0">'Ejec- Presup-Enero-Nov-2022 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2" l="1"/>
  <c r="P52" i="2"/>
  <c r="P53" i="2"/>
  <c r="P54" i="2"/>
  <c r="P55" i="2"/>
  <c r="P56" i="2"/>
  <c r="P57" i="2"/>
  <c r="P58" i="2"/>
  <c r="P50" i="2"/>
  <c r="P35" i="2"/>
  <c r="P36" i="2"/>
  <c r="P37" i="2"/>
  <c r="P38" i="2"/>
  <c r="P39" i="2"/>
  <c r="P40" i="2"/>
  <c r="P41" i="2"/>
  <c r="P34" i="2"/>
  <c r="P25" i="2"/>
  <c r="P26" i="2"/>
  <c r="P27" i="2"/>
  <c r="P28" i="2"/>
  <c r="P29" i="2"/>
  <c r="P30" i="2"/>
  <c r="P31" i="2"/>
  <c r="P32" i="2"/>
  <c r="P24" i="2"/>
  <c r="P15" i="2"/>
  <c r="P16" i="2"/>
  <c r="P17" i="2"/>
  <c r="P18" i="2"/>
  <c r="P19" i="2"/>
  <c r="P21" i="2"/>
  <c r="P22" i="2"/>
  <c r="P14" i="2"/>
  <c r="P9" i="2"/>
  <c r="P10" i="2"/>
  <c r="P11" i="2"/>
  <c r="P12" i="2"/>
  <c r="P8" i="2"/>
  <c r="D10" i="2"/>
  <c r="O49" i="2"/>
  <c r="O42" i="2"/>
  <c r="O33" i="2"/>
  <c r="O23" i="2"/>
  <c r="O13" i="2"/>
  <c r="O7" i="2"/>
  <c r="O80" i="2" l="1"/>
  <c r="D29" i="2"/>
  <c r="C7" i="2"/>
  <c r="D12" i="2"/>
  <c r="P61" i="2" l="1"/>
  <c r="P62" i="2"/>
  <c r="P60" i="2"/>
  <c r="P44" i="2"/>
  <c r="P45" i="2"/>
  <c r="P46" i="2"/>
  <c r="P47" i="2"/>
  <c r="P48" i="2"/>
  <c r="P43" i="2"/>
  <c r="N7" i="2"/>
  <c r="N49" i="2"/>
  <c r="N42" i="2"/>
  <c r="N33" i="2"/>
  <c r="N23" i="2"/>
  <c r="N13" i="2"/>
  <c r="N80" i="2" l="1"/>
  <c r="D43" i="2" l="1"/>
  <c r="D42" i="2" s="1"/>
  <c r="C42" i="2"/>
  <c r="D15" i="2"/>
  <c r="D16" i="2"/>
  <c r="D17" i="2"/>
  <c r="D18" i="2"/>
  <c r="D19" i="2"/>
  <c r="D20" i="2"/>
  <c r="D21" i="2"/>
  <c r="D22" i="2"/>
  <c r="D14" i="2"/>
  <c r="M42" i="2"/>
  <c r="P42" i="2" s="1"/>
  <c r="M33" i="2"/>
  <c r="M23" i="2"/>
  <c r="M13" i="2"/>
  <c r="M7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M49" i="2" l="1"/>
  <c r="M80" i="2" s="1"/>
  <c r="C59" i="2"/>
  <c r="D54" i="2" l="1"/>
  <c r="C13" i="2"/>
  <c r="L59" i="2" l="1"/>
  <c r="L49" i="2"/>
  <c r="L33" i="2"/>
  <c r="L23" i="2"/>
  <c r="L13" i="2"/>
  <c r="L7" i="2"/>
  <c r="L80" i="2" l="1"/>
  <c r="C49" i="2" l="1"/>
  <c r="C33" i="2"/>
  <c r="D34" i="2"/>
  <c r="K59" i="2" l="1"/>
  <c r="K49" i="2"/>
  <c r="K33" i="2"/>
  <c r="K23" i="2"/>
  <c r="K13" i="2"/>
  <c r="K7" i="2"/>
  <c r="K80" i="2" l="1"/>
  <c r="D9" i="2"/>
  <c r="D8" i="2"/>
  <c r="J59" i="2" l="1"/>
  <c r="J49" i="2"/>
  <c r="J33" i="2"/>
  <c r="J23" i="2"/>
  <c r="J13" i="2"/>
  <c r="J7" i="2"/>
  <c r="J80" i="2" l="1"/>
  <c r="I23" i="2"/>
  <c r="I59" i="2"/>
  <c r="I49" i="2"/>
  <c r="I33" i="2"/>
  <c r="I13" i="2"/>
  <c r="I7" i="2"/>
  <c r="I80" i="2" l="1"/>
  <c r="E59" i="2"/>
  <c r="F59" i="2"/>
  <c r="G59" i="2"/>
  <c r="H59" i="2"/>
  <c r="E49" i="2"/>
  <c r="F49" i="2"/>
  <c r="G49" i="2"/>
  <c r="H49" i="2"/>
  <c r="P49" i="2" l="1"/>
  <c r="P59" i="2"/>
  <c r="G20" i="2"/>
  <c r="P20" i="2" s="1"/>
  <c r="H33" i="2"/>
  <c r="H23" i="2"/>
  <c r="H7" i="2"/>
  <c r="H13" i="2"/>
  <c r="H80" i="2" l="1"/>
  <c r="D60" i="2"/>
  <c r="C23" i="2"/>
  <c r="C80" i="2" s="1"/>
  <c r="D51" i="2"/>
  <c r="D52" i="2"/>
  <c r="D53" i="2"/>
  <c r="D55" i="2"/>
  <c r="D56" i="2"/>
  <c r="D57" i="2"/>
  <c r="D58" i="2"/>
  <c r="D50" i="2"/>
  <c r="D25" i="2"/>
  <c r="D26" i="2"/>
  <c r="D27" i="2"/>
  <c r="D28" i="2"/>
  <c r="D30" i="2"/>
  <c r="D31" i="2"/>
  <c r="D32" i="2"/>
  <c r="D24" i="2"/>
  <c r="G33" i="2" l="1"/>
  <c r="G23" i="2"/>
  <c r="G13" i="2"/>
  <c r="G7" i="2"/>
  <c r="G80" i="2" l="1"/>
  <c r="F13" i="2"/>
  <c r="E7" i="2"/>
  <c r="F33" i="2"/>
  <c r="F7" i="2"/>
  <c r="F23" i="2"/>
  <c r="P7" i="2" l="1"/>
  <c r="F80" i="2"/>
  <c r="D23" i="2"/>
  <c r="D59" i="2"/>
  <c r="D33" i="2"/>
  <c r="D13" i="2"/>
  <c r="D7" i="2"/>
  <c r="B59" i="2" l="1"/>
  <c r="B49" i="2"/>
  <c r="D49" i="2" s="1"/>
  <c r="D80" i="2" s="1"/>
  <c r="E33" i="2"/>
  <c r="P33" i="2" s="1"/>
  <c r="B33" i="2"/>
  <c r="E23" i="2"/>
  <c r="P23" i="2" s="1"/>
  <c r="B23" i="2"/>
  <c r="E13" i="2"/>
  <c r="P13" i="2" s="1"/>
  <c r="B13" i="2"/>
  <c r="B7" i="2"/>
  <c r="P80" i="2" l="1"/>
  <c r="E80" i="2"/>
  <c r="B80" i="2"/>
</calcChain>
</file>

<file path=xl/sharedStrings.xml><?xml version="1.0" encoding="utf-8"?>
<sst xmlns="http://schemas.openxmlformats.org/spreadsheetml/2006/main" count="131" uniqueCount="131">
  <si>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</si>
  <si>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</si>
  <si>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</si>
  <si>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</si>
  <si>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</si>
  <si>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</si>
  <si>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</si>
  <si>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</si>
  <si>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</si>
  <si>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</si>
  <si>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</si>
  <si>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</si>
  <si>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</si>
  <si>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</si>
  <si>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</si>
  <si>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</si>
  <si>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</si>
  <si>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</si>
  <si>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</si>
  <si>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</si>
  <si>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</si>
  <si>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</si>
  <si>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</si>
  <si>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</si>
  <si>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</si>
  <si>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</si>
  <si>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</si>
  <si>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</si>
  <si>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</si>
  <si>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</si>
  <si>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</si>
  <si>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</si>
  <si>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</si>
  <si>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</si>
  <si>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</si>
  <si>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</si>
  <si>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</si>
  <si>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</si>
  <si>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</si>
  <si>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</si>
  <si>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</si>
  <si>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</si>
  <si>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</si>
  <si>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</si>
  <si>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</si>
  <si>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</si>
  <si>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</si>
  <si>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</si>
  <si>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</si>
  <si>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</si>
  <si>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</si>
  <si>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</si>
  <si>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</si>
  <si>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</si>
  <si>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</si>
  <si>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</si>
  <si>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</si>
  <si>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</si>
  <si>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</si>
  <si>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</si>
  <si>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</si>
  <si>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</si>
  <si>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</si>
  <si>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</si>
  <si>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</si>
  <si>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</si>
  <si>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</si>
  <si>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</si>
  <si>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</si>
  <si>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</si>
  <si>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</si>
  <si>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</si>
  <si>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Gasto devengado </t>
  </si>
  <si>
    <t xml:space="preserve">Enero </t>
  </si>
  <si>
    <t xml:space="preserve">Total </t>
  </si>
  <si>
    <t xml:space="preserve">        Total general</t>
  </si>
  <si>
    <t>Febrero</t>
  </si>
  <si>
    <t>Presupuesto Vigente</t>
  </si>
  <si>
    <t xml:space="preserve">   DETALLE</t>
  </si>
  <si>
    <t xml:space="preserve">  2 - GASTOS</t>
  </si>
  <si>
    <t>Marzo</t>
  </si>
  <si>
    <t>Modificaciones Presupuestaria</t>
  </si>
  <si>
    <t>Abril</t>
  </si>
  <si>
    <t>Mayo</t>
  </si>
  <si>
    <t>2.3.5 - CUERO, CAUCHO Y PLASTICOS</t>
  </si>
  <si>
    <t>Junio</t>
  </si>
  <si>
    <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</si>
  <si>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</si>
  <si>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</si>
  <si>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. se realizo ajuste del lib de pago No. 3063, rechazado por cuenta cerrada a personal por un monto de</t>
    </r>
    <r>
      <rPr>
        <b/>
        <sz val="8"/>
        <color theme="1"/>
        <rFont val="Calibri"/>
        <family val="2"/>
        <scheme val="minor"/>
      </rPr>
      <t xml:space="preserve"> RD$ 8,150.00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</si>
  <si>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2708 d/f 18/5/2022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RD$ 187,620.00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</si>
  <si>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2577 d/f 13/5/2022 el cual fue anulado por error en el objetal, por un monto de </t>
    </r>
    <r>
      <rPr>
        <b/>
        <sz val="8"/>
        <color theme="1"/>
        <rFont val="Calibri"/>
        <family val="2"/>
        <scheme val="minor"/>
      </rPr>
      <t>RD$ 94,400.00</t>
    </r>
  </si>
  <si>
    <t>Mes de Junio</t>
  </si>
  <si>
    <t>Mes de Julio</t>
  </si>
  <si>
    <t>julio</t>
  </si>
  <si>
    <t>Aprobado por:</t>
  </si>
  <si>
    <t>______________________________</t>
  </si>
  <si>
    <t xml:space="preserve">                                                         Preparado por:</t>
  </si>
  <si>
    <t xml:space="preserve">                                                      Francisco Medina </t>
  </si>
  <si>
    <t>agosto</t>
  </si>
  <si>
    <t>Mes de agosto</t>
  </si>
  <si>
    <r>
      <t xml:space="preserve">Nota. </t>
    </r>
    <r>
      <rPr>
        <sz val="8"/>
        <color theme="1"/>
        <rFont val="Calibri"/>
        <family val="2"/>
        <scheme val="minor"/>
      </rPr>
      <t xml:space="preserve">Se rentegró el Libramiento No. 2464 d/f 12/5/2022 , por un monto de </t>
    </r>
    <r>
      <rPr>
        <b/>
        <sz val="8"/>
        <color theme="1"/>
        <rFont val="Calibri"/>
        <family val="2"/>
        <scheme val="minor"/>
      </rPr>
      <t>RD$ 594,412.65</t>
    </r>
    <r>
      <rPr>
        <sz val="8"/>
        <color theme="1"/>
        <rFont val="Calibri"/>
        <family val="2"/>
        <scheme val="minor"/>
      </rPr>
      <t xml:space="preserve"> anulado por error en el NCF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</si>
  <si>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3869 d/f 08/7/2022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RD$ 241,664.00</t>
    </r>
  </si>
  <si>
    <t>Mes de abril</t>
  </si>
  <si>
    <r>
      <t>Nota:</t>
    </r>
    <r>
      <rPr>
        <sz val="8"/>
        <color theme="1"/>
        <rFont val="Calibri"/>
        <family val="2"/>
        <scheme val="minor"/>
      </rPr>
      <t xml:space="preserve"> se anuló el libramiento No.1475 d/f 22/03/2022 por un valor de</t>
    </r>
    <r>
      <rPr>
        <b/>
        <sz val="8"/>
        <color theme="1"/>
        <rFont val="Calibri"/>
        <family val="2"/>
        <scheme val="minor"/>
      </rPr>
      <t xml:space="preserve"> RD$458,814.68</t>
    </r>
    <r>
      <rPr>
        <sz val="8"/>
        <color theme="1"/>
        <rFont val="Calibri"/>
        <family val="2"/>
        <scheme val="minor"/>
      </rPr>
      <t>, para la corrección de la cuenta objetal</t>
    </r>
  </si>
  <si>
    <t>septiembre</t>
  </si>
  <si>
    <t>Mes de Septiembre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</si>
  <si>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libramiento No. 1659  d/f  4/4/2022, por un monto de </t>
    </r>
    <r>
      <rPr>
        <b/>
        <sz val="8"/>
        <color theme="1"/>
        <rFont val="Calibri"/>
        <family val="2"/>
        <scheme val="minor"/>
      </rPr>
      <t>RD$ 20,000.00</t>
    </r>
    <r>
      <rPr>
        <sz val="8"/>
        <color theme="1"/>
        <rFont val="Calibri"/>
        <family val="2"/>
        <scheme val="minor"/>
      </rPr>
      <t xml:space="preserve">   anulado por resincion de contrato </t>
    </r>
  </si>
  <si>
    <t>2.2.7 -SERVICIOS DE CONSERVACIÓN, REP. MENORES E INSTALACIONES TEMPORALES</t>
  </si>
  <si>
    <t>octubre</t>
  </si>
  <si>
    <t>Mes de Octubre:</t>
  </si>
  <si>
    <t xml:space="preserve">                                                         ______________________________</t>
  </si>
  <si>
    <t xml:space="preserve">                                                                                 ____________________________                                     </t>
  </si>
  <si>
    <t xml:space="preserve">                                                                                Revisado por:</t>
  </si>
  <si>
    <t xml:space="preserve">                                                                          Enc.  Depto. Financiero</t>
  </si>
  <si>
    <t>Director Adm. y Financiero</t>
  </si>
  <si>
    <t xml:space="preserve">                                                                             Luís Pellerano</t>
  </si>
  <si>
    <t xml:space="preserve">José Luís García 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</si>
  <si>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por devolucion de subsidio de maternidad por </t>
    </r>
    <r>
      <rPr>
        <b/>
        <sz val="8"/>
        <color theme="1"/>
        <rFont val="Calibri"/>
        <family val="2"/>
        <scheme val="minor"/>
      </rPr>
      <t>RD$ 122,283.32</t>
    </r>
    <r>
      <rPr>
        <sz val="8"/>
        <color theme="1"/>
        <rFont val="Calibri"/>
        <family val="2"/>
        <scheme val="minor"/>
      </rPr>
      <t>,correspondiente al mes de Enero  2022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</si>
  <si>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. Reintegro</t>
    </r>
    <r>
      <rPr>
        <sz val="8"/>
        <color rgb="FF00B05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 por devolucion de subsidio de maternidad por </t>
    </r>
    <r>
      <rPr>
        <b/>
        <sz val="8"/>
        <color theme="1"/>
        <rFont val="Calibri"/>
        <family val="2"/>
        <scheme val="minor"/>
      </rPr>
      <t>RD$ 207,787.4</t>
    </r>
    <r>
      <rPr>
        <sz val="8"/>
        <color theme="1"/>
        <rFont val="Calibri"/>
        <family val="2"/>
        <scheme val="minor"/>
      </rPr>
      <t>1,correspondiente al mes de Febrero  2022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</si>
  <si>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4331 d/f 25/7/2022 el cual fue anulado por que el RPE del suplidor no posee ese servicio, por un monto de </t>
    </r>
    <r>
      <rPr>
        <b/>
        <sz val="8"/>
        <color theme="1"/>
        <rFont val="Calibri"/>
        <family val="2"/>
        <scheme val="minor"/>
      </rPr>
      <t>RD$ 110,000.07</t>
    </r>
  </si>
  <si>
    <r>
      <rPr>
        <b/>
        <sz val="8"/>
        <rFont val="Calibri"/>
        <family val="2"/>
        <scheme val="minor"/>
      </rPr>
      <t>Nota</t>
    </r>
    <r>
      <rPr>
        <sz val="8"/>
        <rFont val="Calibri"/>
        <family val="2"/>
        <scheme val="minor"/>
      </rPr>
      <t xml:space="preserve">. Reintegro   por devolucion de subsidio de maternidad por </t>
    </r>
    <r>
      <rPr>
        <b/>
        <sz val="8"/>
        <rFont val="Calibri"/>
        <family val="2"/>
        <scheme val="minor"/>
      </rPr>
      <t>RD$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122,283.32</t>
    </r>
    <r>
      <rPr>
        <sz val="8"/>
        <rFont val="Calibri"/>
        <family val="2"/>
        <scheme val="minor"/>
      </rPr>
      <t>,correspondiente al mes de Enero  2022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</si>
  <si>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libramiento No. 3615  d/f 28/6/2022 por </t>
    </r>
    <r>
      <rPr>
        <b/>
        <sz val="8"/>
        <color theme="1"/>
        <rFont val="Calibri"/>
        <family val="2"/>
        <scheme val="minor"/>
      </rPr>
      <t>RD$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39,800.00</t>
    </r>
    <r>
      <rPr>
        <sz val="8"/>
        <color theme="1"/>
        <rFont val="Calibri"/>
        <family val="2"/>
        <scheme val="minor"/>
      </rPr>
      <t>, para registrar el tre-contrato</t>
    </r>
  </si>
  <si>
    <t xml:space="preserve">                                                    Enc. Unidad de Presupuesto</t>
  </si>
  <si>
    <t xml:space="preserve">                                                                                                                                                                         Consejo Nacional para la Niñez y la Adolescencia                                             Fecha:  05/12/2022</t>
  </si>
  <si>
    <t xml:space="preserve">                                                                                                                                                                                                          Año 2022                                                                                 Hora:    11:37 A.M.                             </t>
  </si>
  <si>
    <t>noviembre</t>
  </si>
  <si>
    <t xml:space="preserve">                                                                                                                                                                                           En RD$ 1,239,742,555,.92                                                                 Tamaño   71.04 KB</t>
  </si>
  <si>
    <t>Mes de Noviembre</t>
  </si>
  <si>
    <r>
      <t xml:space="preserve"> Nota. se reintegró el libramiento No. 6713 d/f 31/10/2022 el cual fue anulado por error en el objetal, por un monto de </t>
    </r>
    <r>
      <rPr>
        <b/>
        <sz val="8"/>
        <color theme="1"/>
        <rFont val="Calibri"/>
        <family val="2"/>
        <scheme val="minor"/>
      </rPr>
      <t>RD$ 90,270.00</t>
    </r>
  </si>
  <si>
    <r>
      <t xml:space="preserve">Nota. se reintegró el libramiento No. 6546 d/f 25/10/2022 el cual fue anulado por error en el objetal, por un monto de </t>
    </r>
    <r>
      <rPr>
        <b/>
        <sz val="8"/>
        <color theme="1"/>
        <rFont val="Calibri"/>
        <family val="2"/>
        <scheme val="minor"/>
      </rPr>
      <t>RD$ 1,000,242.21.00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</si>
</sst>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3" borderId="3" xfId="0" applyFont="1" applyFill="1" applyBorder="1" applyAlignment="1">
      <alignment horizontal="center" wrapText="1" readingOrder="1"/>
    </xf>
    <xf numFmtId="0" fontId="5" fillId="0" borderId="1" xfId="0" applyFont="1" applyBorder="1" applyAlignment="1">
      <alignment horizontal="left" wrapText="1" readingOrder="1"/>
    </xf>
    <xf numFmtId="165" fontId="5" fillId="0" borderId="1" xfId="0" applyNumberFormat="1" applyFont="1" applyBorder="1" applyAlignment="1">
      <alignment wrapText="1" readingOrder="1"/>
    </xf>
    <xf numFmtId="0" fontId="5" fillId="5" borderId="0" xfId="0" applyFont="1" applyFill="1" applyAlignment="1">
      <alignment horizontal="left" wrapText="1" readingOrder="1"/>
    </xf>
    <xf numFmtId="39" fontId="5" fillId="5" borderId="0" xfId="0" applyNumberFormat="1" applyFont="1" applyFill="1" applyAlignment="1">
      <alignment wrapText="1" readingOrder="1"/>
    </xf>
    <xf numFmtId="4" fontId="5" fillId="5" borderId="0" xfId="0" applyNumberFormat="1" applyFont="1" applyFill="1" applyAlignment="1">
      <alignment wrapText="1" readingOrder="1"/>
    </xf>
    <xf numFmtId="39" fontId="6" fillId="0" borderId="0" xfId="0" applyNumberFormat="1" applyFont="1" applyAlignment="1">
      <alignment wrapText="1" readingOrder="1"/>
    </xf>
    <xf numFmtId="4" fontId="6" fillId="0" borderId="0" xfId="0" applyNumberFormat="1" applyFont="1" applyAlignment="1">
      <alignment wrapText="1" readingOrder="1"/>
    </xf>
    <xf numFmtId="39" fontId="5" fillId="0" borderId="0" xfId="0" applyNumberFormat="1" applyFont="1" applyAlignment="1">
      <alignment wrapText="1" readingOrder="1"/>
    </xf>
    <xf numFmtId="0" fontId="5" fillId="0" borderId="0" xfId="0" applyFont="1" applyBorder="1" applyAlignment="1">
      <alignment horizontal="left" wrapText="1" readingOrder="1"/>
    </xf>
    <xf numFmtId="39" fontId="5" fillId="0" borderId="0" xfId="0" applyNumberFormat="1" applyFont="1" applyBorder="1" applyAlignment="1">
      <alignment wrapText="1" readingOrder="1"/>
    </xf>
    <xf numFmtId="4" fontId="5" fillId="0" borderId="0" xfId="0" applyNumberFormat="1" applyFont="1" applyBorder="1" applyAlignment="1">
      <alignment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39" fontId="5" fillId="4" borderId="2" xfId="0" applyNumberFormat="1" applyFont="1" applyFill="1" applyBorder="1" applyAlignment="1">
      <alignment wrapText="1" readingOrder="1"/>
    </xf>
    <xf numFmtId="4" fontId="5" fillId="4" borderId="2" xfId="0" applyNumberFormat="1" applyFont="1" applyFill="1" applyBorder="1" applyAlignment="1">
      <alignment wrapText="1" readingOrder="1"/>
    </xf>
    <xf numFmtId="0" fontId="6" fillId="0" borderId="0" xfId="0" applyFont="1" applyAlignment="1">
      <alignment wrapText="1" readingOrder="1"/>
    </xf>
    <xf numFmtId="166" fontId="6" fillId="0" borderId="0" xfId="0" applyNumberFormat="1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5" fillId="6" borderId="0" xfId="0" applyFont="1" applyFill="1" applyAlignment="1">
      <alignment wrapText="1" readingOrder="1"/>
    </xf>
    <xf numFmtId="0" fontId="6" fillId="0" borderId="0" xfId="0" applyFont="1" applyAlignment="1">
      <alignment readingOrder="1"/>
    </xf>
    <xf numFmtId="0" fontId="10" fillId="0" borderId="0" xfId="0" applyFont="1" applyAlignment="1">
      <alignment horizontal="left" wrapText="1" readingOrder="1"/>
    </xf>
    <xf numFmtId="0" fontId="10" fillId="6" borderId="0" xfId="0" applyFont="1" applyFill="1" applyBorder="1" applyAlignment="1">
      <alignment wrapText="1" readingOrder="1"/>
    </xf>
    <xf numFmtId="4" fontId="5" fillId="0" borderId="0" xfId="0" applyNumberFormat="1" applyFont="1" applyAlignment="1">
      <alignment wrapText="1" readingOrder="1"/>
    </xf>
    <xf numFmtId="0" fontId="10" fillId="0" borderId="0" xfId="0" applyFont="1"/>
    <xf numFmtId="0" fontId="6" fillId="0" borderId="0" xfId="0" applyFont="1" applyAlignment="1">
      <alignment horizontal="center" wrapText="1" readingOrder="1"/>
    </xf>
    <xf numFmtId="0" fontId="6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5" fillId="6" borderId="0" xfId="0" applyFont="1" applyFill="1" applyBorder="1" applyAlignment="1">
      <alignment wrapText="1" readingOrder="1"/>
    </xf>
    <xf numFmtId="0" fontId="6" fillId="6" borderId="0" xfId="0" applyFont="1" applyFill="1" applyBorder="1" applyAlignment="1">
      <alignment wrapText="1" readingOrder="1"/>
    </xf>
    <xf numFmtId="0" fontId="10" fillId="0" borderId="0" xfId="0" applyFont="1" applyAlignment="1">
      <alignment wrapText="1" readingOrder="1"/>
    </xf>
    <xf numFmtId="0" fontId="6" fillId="0" borderId="0" xfId="0" applyFont="1" applyAlignment="1">
      <alignment horizontal="left" wrapText="1" readingOrder="1"/>
    </xf>
    <xf numFmtId="39" fontId="6" fillId="0" borderId="0" xfId="0" applyNumberFormat="1" applyFont="1"/>
    <xf numFmtId="0" fontId="6" fillId="0" borderId="0" xfId="0" applyFont="1" applyAlignment="1">
      <alignment horizontal="left" wrapText="1" readingOrder="1"/>
    </xf>
    <xf numFmtId="0" fontId="6" fillId="0" borderId="0" xfId="0" applyFont="1" applyAlignment="1">
      <alignment horizontal="center" wrapText="1" readingOrder="1"/>
    </xf>
    <xf numFmtId="0" fontId="6" fillId="0" borderId="0" xfId="0" applyFont="1" applyAlignment="1">
      <alignment horizontal="center"/>
    </xf>
    <xf numFmtId="39" fontId="6" fillId="0" borderId="0" xfId="0" applyNumberFormat="1" applyFont="1" applyAlignment="1">
      <alignment horizontal="center" wrapText="1" readingOrder="1"/>
    </xf>
    <xf numFmtId="0" fontId="6" fillId="0" borderId="0" xfId="0" applyFont="1" applyAlignment="1">
      <alignment horizontal="left" wrapText="1" readingOrder="1"/>
    </xf>
    <xf numFmtId="0" fontId="6" fillId="0" borderId="0" xfId="0" applyFont="1" applyAlignment="1">
      <alignment horizontal="center" wrapText="1" readingOrder="1"/>
    </xf>
    <xf numFmtId="0" fontId="2" fillId="0" borderId="0" xfId="0" applyFont="1" applyAlignment="1">
      <alignment horizontal="center" wrapText="1" readingOrder="1"/>
    </xf>
    <xf numFmtId="0" fontId="6" fillId="0" borderId="0" xfId="0" applyFont="1" applyAlignment="1">
      <alignment horizontal="center" readingOrder="1"/>
    </xf>
    <xf numFmtId="0" fontId="5" fillId="0" borderId="0" xfId="0" applyFont="1" applyAlignment="1">
      <alignment horizontal="left" wrapText="1" readingOrder="1"/>
    </xf>
    <xf numFmtId="0" fontId="5" fillId="6" borderId="0" xfId="0" applyFont="1" applyFill="1" applyBorder="1" applyAlignment="1">
      <alignment wrapText="1" readingOrder="1"/>
    </xf>
    <xf numFmtId="0" fontId="6" fillId="6" borderId="0" xfId="0" applyFont="1" applyFill="1" applyBorder="1" applyAlignment="1">
      <alignment wrapText="1" readingOrder="1"/>
    </xf>
    <xf numFmtId="0" fontId="6" fillId="0" borderId="0" xfId="0" applyFont="1" applyAlignment="1">
      <alignment horizontal="center" wrapText="1" readingOrder="1"/>
    </xf>
    <xf numFmtId="0" fontId="2" fillId="0" borderId="0" xfId="0" applyFont="1" applyAlignment="1">
      <alignment wrapText="1" readingOrder="1"/>
    </xf>
    <xf numFmtId="0" fontId="6" fillId="0" borderId="0" xfId="0" applyFont="1" applyAlignment="1">
      <alignment horizontal="left" wrapText="1" readingOrder="1"/>
    </xf>
    <xf numFmtId="0" fontId="10" fillId="0" borderId="0" xfId="0" applyFont="1" applyAlignment="1">
      <alignment horizontal="left" wrapText="1" readingOrder="1"/>
    </xf>
    <xf numFmtId="0" fontId="12" fillId="0" borderId="0" xfId="0" applyFont="1" applyAlignment="1">
      <alignment horizontal="left" wrapText="1" readingOrder="1"/>
    </xf>
    <xf numFmtId="0" fontId="9" fillId="0" borderId="5" xfId="0" applyFont="1" applyBorder="1" applyAlignment="1">
      <alignment horizontal="left" wrapText="1" readingOrder="1"/>
    </xf>
    <xf numFmtId="0" fontId="9" fillId="0" borderId="0" xfId="0" applyFont="1" applyBorder="1" applyAlignment="1">
      <alignment horizontal="left" wrapText="1" readingOrder="1"/>
    </xf>
    <xf numFmtId="0" fontId="2" fillId="0" borderId="5" xfId="0" applyFont="1" applyBorder="1" applyAlignment="1">
      <alignment wrapText="1" readingOrder="1"/>
    </xf>
    <xf numFmtId="0" fontId="2" fillId="0" borderId="0" xfId="0" applyFont="1" applyBorder="1" applyAlignment="1">
      <alignment wrapText="1" readingOrder="1"/>
    </xf>
    <xf numFmtId="0" fontId="3" fillId="0" borderId="0" xfId="0" applyFont="1" applyBorder="1" applyAlignment="1">
      <alignment wrapText="1" readingOrder="1"/>
    </xf>
    <xf numFmtId="164" fontId="8" fillId="2" borderId="3" xfId="1" applyFont="1" applyFill="1" applyBorder="1" applyAlignment="1">
      <alignment horizontal="center" vertical="center" wrapText="1" readingOrder="1"/>
    </xf>
    <xf numFmtId="164" fontId="8" fillId="2" borderId="4" xfId="1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left" vertical="center" wrapText="1" readingOrder="1"/>
    </xf>
  </cellXfs>
  <cellStyles count="4">
    <cellStyle name="Comma_D2006" xfId="2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385043</xdr:colOff>
      <xdr:row>0</xdr:row>
      <xdr:rowOff>0</xdr:rowOff>
    </xdr:from>
    <xdr:to>
      <xdr:col>0</xdr:col>
      <xdr:colOff>1514476</xdr:colOff>
      <xdr:row>2</xdr:row>
      <xdr:rowOff>161925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385043" y="0"/>
          <a:ext cx="1129433" cy="5905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25"/>
  <sheetViews>
    <sheetView showGridLines="0" tabSelected="1" topLeftCell="A4" zoomScaleNormal="100" workbookViewId="0">
      <selection activeCell="H123" sqref="H123"/>
    </sheetView>
  </sheetViews>
  <sheetFormatPr baseColWidth="10" defaultColWidth="11.42578125" defaultRowHeight="11.25" x14ac:dyDescent="0.2"/>
  <cols>
    <col min="1" max="1" width="34" style="1" customWidth="1"/>
    <col min="2" max="2" width="13" style="1" customWidth="1"/>
    <col min="3" max="3" width="12" style="1" customWidth="1"/>
    <col min="4" max="4" width="13.28515625" style="1" customWidth="1"/>
    <col min="5" max="5" width="11" style="1" customWidth="1"/>
    <col min="6" max="6" width="12" style="1" bestFit="1" customWidth="1"/>
    <col min="7" max="7" width="11.7109375" style="1" customWidth="1"/>
    <col min="8" max="8" width="10.85546875" style="1" customWidth="1"/>
    <col min="9" max="9" width="11.7109375" style="1" customWidth="1"/>
    <col min="10" max="10" width="11.140625" style="1" bestFit="1" customWidth="1"/>
    <col min="11" max="11" width="12.140625" style="1" customWidth="1"/>
    <col min="12" max="12" width="12" style="1" bestFit="1" customWidth="1"/>
    <col min="13" max="13" width="11.85546875" style="1" customWidth="1"/>
    <col min="14" max="14" width="12" style="1" bestFit="1" customWidth="1"/>
    <col min="15" max="15" width="11.7109375" style="1" bestFit="1" customWidth="1"/>
    <col min="16" max="16" width="13" style="1" customWidth="1"/>
    <col min="17" max="17" width="17.28515625" style="1" customWidth="1"/>
    <col min="18" max="16384" width="11.42578125" style="1"/>
  </cols>
  <sheetData>
    <row r="1" spans="1:16" ht="15.75" customHeight="1" x14ac:dyDescent="0.2">
      <c r="A1" s="51" t="s">
        <v>124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" customHeight="1" x14ac:dyDescent="0.2">
      <c r="A2" s="53" t="s">
        <v>125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20.25" customHeight="1" x14ac:dyDescent="0.2">
      <c r="A3" s="55" t="s">
        <v>127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25.5" customHeight="1" x14ac:dyDescent="0.2">
      <c r="A4" s="61" t="s">
        <v>78</v>
      </c>
      <c r="B4" s="56" t="s">
        <v>71</v>
      </c>
      <c r="C4" s="56" t="s">
        <v>81</v>
      </c>
      <c r="D4" s="56" t="s">
        <v>77</v>
      </c>
      <c r="E4" s="58" t="s">
        <v>72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</row>
    <row r="5" spans="1:16" x14ac:dyDescent="0.2">
      <c r="A5" s="61"/>
      <c r="B5" s="57"/>
      <c r="C5" s="57"/>
      <c r="D5" s="57"/>
      <c r="E5" s="3" t="s">
        <v>73</v>
      </c>
      <c r="F5" s="3" t="s">
        <v>76</v>
      </c>
      <c r="G5" s="3" t="s">
        <v>80</v>
      </c>
      <c r="H5" s="3" t="s">
        <v>82</v>
      </c>
      <c r="I5" s="3" t="s">
        <v>83</v>
      </c>
      <c r="J5" s="3" t="s">
        <v>85</v>
      </c>
      <c r="K5" s="3" t="s">
        <v>94</v>
      </c>
      <c r="L5" s="3" t="s">
        <v>99</v>
      </c>
      <c r="M5" s="3" t="s">
        <v>105</v>
      </c>
      <c r="N5" s="3" t="s">
        <v>109</v>
      </c>
      <c r="O5" s="3" t="s">
        <v>126</v>
      </c>
      <c r="P5" s="3" t="s">
        <v>74</v>
      </c>
    </row>
    <row r="6" spans="1:16" x14ac:dyDescent="0.2">
      <c r="A6" s="4" t="s">
        <v>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6" t="s">
        <v>0</v>
      </c>
      <c r="B7" s="7">
        <f t="shared" ref="B7" si="0">+B8+B9+B10+B11+B12</f>
        <v>790734019</v>
      </c>
      <c r="C7" s="8">
        <f>+C8+C9+C10+C11+C12</f>
        <v>77951693.899999991</v>
      </c>
      <c r="D7" s="7">
        <f t="shared" ref="D7" si="1">+D8+D9+D10+D11+D12</f>
        <v>868685712.89999998</v>
      </c>
      <c r="E7" s="7">
        <f>+E8+E9+E10+E11+E12</f>
        <v>52918387.839999996</v>
      </c>
      <c r="F7" s="7">
        <f>+F8+F9+F10+F11+F12</f>
        <v>59362793.890000001</v>
      </c>
      <c r="G7" s="7">
        <f>+G8+G9+G10+G11+G12</f>
        <v>56142107.660000004</v>
      </c>
      <c r="H7" s="7">
        <f t="shared" ref="H7" si="2">+H8+H9+H10+H11+H12</f>
        <v>54483009.960000001</v>
      </c>
      <c r="I7" s="7">
        <f t="shared" ref="I7:N7" si="3">+I8+I9+I10+I11+I12</f>
        <v>86806531.700000003</v>
      </c>
      <c r="J7" s="7">
        <f t="shared" si="3"/>
        <v>64403376.269999996</v>
      </c>
      <c r="K7" s="7">
        <f t="shared" si="3"/>
        <v>57876919.080000006</v>
      </c>
      <c r="L7" s="7">
        <f t="shared" si="3"/>
        <v>54876884.420000002</v>
      </c>
      <c r="M7" s="7">
        <f t="shared" si="3"/>
        <v>57664094.970000006</v>
      </c>
      <c r="N7" s="7">
        <f t="shared" si="3"/>
        <v>56928144.989999995</v>
      </c>
      <c r="O7" s="7">
        <f t="shared" ref="O7" si="4">+O8+O9+O10+O11+O12</f>
        <v>123132422.29000001</v>
      </c>
      <c r="P7" s="7">
        <f>+E7+F7+G7+H7+I7+J7+K7+L7+M7+N7+O7</f>
        <v>724594673.06999993</v>
      </c>
    </row>
    <row r="8" spans="1:16" x14ac:dyDescent="0.2">
      <c r="A8" s="28" t="s">
        <v>1</v>
      </c>
      <c r="B8" s="9">
        <v>585565700</v>
      </c>
      <c r="C8" s="10">
        <v>74283433.060000002</v>
      </c>
      <c r="D8" s="9">
        <f>+B8+C8</f>
        <v>659849133.05999994</v>
      </c>
      <c r="E8" s="9">
        <v>45008450</v>
      </c>
      <c r="F8" s="9">
        <v>50058150</v>
      </c>
      <c r="G8" s="9">
        <v>47524148.789999999</v>
      </c>
      <c r="H8" s="9">
        <v>45976848.090000004</v>
      </c>
      <c r="I8" s="9">
        <v>46141550</v>
      </c>
      <c r="J8" s="9">
        <v>48719997.729999997</v>
      </c>
      <c r="K8" s="9">
        <v>47950767.030000001</v>
      </c>
      <c r="L8" s="9">
        <v>46194437.630000003</v>
      </c>
      <c r="M8" s="9">
        <v>48764544.32</v>
      </c>
      <c r="N8" s="9">
        <v>48095530.789999999</v>
      </c>
      <c r="O8" s="9">
        <v>62670452.82</v>
      </c>
      <c r="P8" s="9">
        <f>+E8+F8+G8+H8+I8+J8+K8+L8+M8+N8+O8</f>
        <v>537104877.20000005</v>
      </c>
    </row>
    <row r="9" spans="1:16" x14ac:dyDescent="0.2">
      <c r="A9" s="28" t="s">
        <v>2</v>
      </c>
      <c r="B9" s="9">
        <v>115537500</v>
      </c>
      <c r="C9" s="9">
        <v>-1642776.79</v>
      </c>
      <c r="D9" s="9">
        <f>+B9+C9</f>
        <v>113894723.20999999</v>
      </c>
      <c r="E9" s="9">
        <v>1049249.98</v>
      </c>
      <c r="F9" s="9">
        <v>2037364.5</v>
      </c>
      <c r="G9" s="9">
        <v>1579961.17</v>
      </c>
      <c r="H9" s="9">
        <v>1568279.8300000005</v>
      </c>
      <c r="I9" s="9">
        <v>33631761.450000003</v>
      </c>
      <c r="J9" s="9">
        <v>8652251.2699999996</v>
      </c>
      <c r="K9" s="9">
        <v>2774473.27</v>
      </c>
      <c r="L9" s="9">
        <v>1689414.72</v>
      </c>
      <c r="M9" s="9">
        <v>1489610.45</v>
      </c>
      <c r="N9" s="9">
        <v>1765919.72</v>
      </c>
      <c r="O9" s="9">
        <v>51296141.130000003</v>
      </c>
      <c r="P9" s="9">
        <f t="shared" ref="P9:P12" si="5">+E9+F9+G9+H9+I9+J9+K9+L9+M9+N9+O9</f>
        <v>107534427.49000001</v>
      </c>
    </row>
    <row r="10" spans="1:16" x14ac:dyDescent="0.2">
      <c r="A10" s="28" t="s">
        <v>3</v>
      </c>
      <c r="B10" s="9">
        <v>486000</v>
      </c>
      <c r="C10" s="10">
        <v>-426000</v>
      </c>
      <c r="D10" s="9">
        <f>+B10+C10</f>
        <v>60000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5"/>
        <v>0</v>
      </c>
    </row>
    <row r="11" spans="1:16" x14ac:dyDescent="0.2">
      <c r="A11" s="28" t="s">
        <v>4</v>
      </c>
      <c r="B11" s="9">
        <v>0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5"/>
        <v>0</v>
      </c>
    </row>
    <row r="12" spans="1:16" ht="12.75" customHeight="1" x14ac:dyDescent="0.2">
      <c r="A12" s="28" t="s">
        <v>5</v>
      </c>
      <c r="B12" s="9">
        <v>89144819</v>
      </c>
      <c r="C12" s="10">
        <v>5737037.6299999999</v>
      </c>
      <c r="D12" s="9">
        <f>+B12+C12</f>
        <v>94881856.629999995</v>
      </c>
      <c r="E12" s="9">
        <v>6860687.8599999994</v>
      </c>
      <c r="F12" s="9">
        <v>7267279.3899999997</v>
      </c>
      <c r="G12" s="9">
        <v>7037997.7000000002</v>
      </c>
      <c r="H12" s="9">
        <v>6937882.04</v>
      </c>
      <c r="I12" s="9">
        <v>7033220.25</v>
      </c>
      <c r="J12" s="9">
        <v>7031127.2699999996</v>
      </c>
      <c r="K12" s="9">
        <v>7151678.7800000003</v>
      </c>
      <c r="L12" s="9">
        <v>6993032.0700000003</v>
      </c>
      <c r="M12" s="9">
        <v>7409940.2000000002</v>
      </c>
      <c r="N12" s="9">
        <v>7066694.4800000004</v>
      </c>
      <c r="O12" s="9">
        <v>9165828.3399999999</v>
      </c>
      <c r="P12" s="9">
        <f t="shared" si="5"/>
        <v>79955368.379999995</v>
      </c>
    </row>
    <row r="13" spans="1:16" x14ac:dyDescent="0.2">
      <c r="A13" s="6" t="s">
        <v>6</v>
      </c>
      <c r="B13" s="7">
        <f>+B14+B15+B16+B17+B18+B19+B20+B21+B22</f>
        <v>267320173</v>
      </c>
      <c r="C13" s="8">
        <f>+C14+C15+C16+C17+C18+C19+C20+C21+C22</f>
        <v>40026750.240000002</v>
      </c>
      <c r="D13" s="7">
        <f>+D14+D15+D16+D17+D18+D19+D20+D21+D22</f>
        <v>307346923.24000001</v>
      </c>
      <c r="E13" s="7">
        <f t="shared" ref="E13" si="6">+E14+E15+E16+E17+E18+E19+E20+E21+E22</f>
        <v>3999769.34</v>
      </c>
      <c r="F13" s="7">
        <f>+F14+F15+F16+F17+F18+F19+F20+F21+F22</f>
        <v>8772742.9099999983</v>
      </c>
      <c r="G13" s="7">
        <f>+G14+G15+G16+G17+G18+G19+G20+G21+G22</f>
        <v>14354942.950000001</v>
      </c>
      <c r="H13" s="7">
        <f t="shared" ref="H13" si="7">+H14+H15+H16+H17+H18+H19+H20+H21+H22</f>
        <v>7612881.7100000009</v>
      </c>
      <c r="I13" s="7">
        <f t="shared" ref="I13:N13" si="8">+I14+I15+I16+I17+I18+I19+I20+I21+I22</f>
        <v>7623427.5599999996</v>
      </c>
      <c r="J13" s="7">
        <f t="shared" si="8"/>
        <v>9606734.5</v>
      </c>
      <c r="K13" s="7">
        <f t="shared" si="8"/>
        <v>15713760.49</v>
      </c>
      <c r="L13" s="7">
        <f t="shared" si="8"/>
        <v>18899313.41</v>
      </c>
      <c r="M13" s="7">
        <f t="shared" si="8"/>
        <v>10916042.449999999</v>
      </c>
      <c r="N13" s="7">
        <f t="shared" si="8"/>
        <v>11219894.490000002</v>
      </c>
      <c r="O13" s="7">
        <f t="shared" ref="O13" si="9">+O14+O15+O16+O17+O18+O19+O20+O21+O22</f>
        <v>17864272.949999999</v>
      </c>
      <c r="P13" s="7">
        <f>+E13+F13+G13+H13+I13+J13+K13+L13+M13+N13+O13</f>
        <v>126583782.76000001</v>
      </c>
    </row>
    <row r="14" spans="1:16" x14ac:dyDescent="0.2">
      <c r="A14" s="28" t="s">
        <v>7</v>
      </c>
      <c r="B14" s="9">
        <v>41448000</v>
      </c>
      <c r="C14" s="10">
        <v>7696160.9199999999</v>
      </c>
      <c r="D14" s="9">
        <f>+B14+C14</f>
        <v>49144160.920000002</v>
      </c>
      <c r="E14" s="9">
        <v>1309051.02</v>
      </c>
      <c r="F14" s="9">
        <v>3277430.15</v>
      </c>
      <c r="G14" s="9">
        <v>3356988.88</v>
      </c>
      <c r="H14" s="9">
        <v>2425721.87</v>
      </c>
      <c r="I14" s="9">
        <v>2755334.27</v>
      </c>
      <c r="J14" s="9">
        <v>3681433.9</v>
      </c>
      <c r="K14" s="9">
        <v>3720405.46</v>
      </c>
      <c r="L14" s="9">
        <v>4876048.04</v>
      </c>
      <c r="M14" s="9">
        <v>2267686.42</v>
      </c>
      <c r="N14" s="9">
        <v>3471881.41</v>
      </c>
      <c r="O14" s="9">
        <v>3435317.61</v>
      </c>
      <c r="P14" s="9">
        <f>+E14+F14+G14+H14+I14+J14+K14+L14+M14+N14+O14</f>
        <v>34577299.030000001</v>
      </c>
    </row>
    <row r="15" spans="1:16" ht="22.5" x14ac:dyDescent="0.2">
      <c r="A15" s="28" t="s">
        <v>8</v>
      </c>
      <c r="B15" s="9">
        <v>9227200</v>
      </c>
      <c r="C15" s="10">
        <v>8747399.25</v>
      </c>
      <c r="D15" s="9">
        <f t="shared" ref="D15:D22" si="10">+B15+C15</f>
        <v>17974599.25</v>
      </c>
      <c r="E15" s="9">
        <v>0</v>
      </c>
      <c r="F15" s="9">
        <v>117952.8</v>
      </c>
      <c r="G15" s="9">
        <v>77945.19</v>
      </c>
      <c r="H15" s="9">
        <v>11116.279999999999</v>
      </c>
      <c r="I15" s="9">
        <v>30003.66</v>
      </c>
      <c r="J15" s="9">
        <v>180242.78</v>
      </c>
      <c r="K15" s="9">
        <v>132203.35999999999</v>
      </c>
      <c r="L15" s="9">
        <v>267133.33</v>
      </c>
      <c r="M15" s="9">
        <v>22830.78</v>
      </c>
      <c r="N15" s="9">
        <v>693700.39</v>
      </c>
      <c r="O15" s="9">
        <v>438342.71</v>
      </c>
      <c r="P15" s="9">
        <f t="shared" ref="P15:P22" si="11">+E15+F15+G15+H15+I15+J15+K15+L15+M15+N15+O15</f>
        <v>1971471.2799999998</v>
      </c>
    </row>
    <row r="16" spans="1:16" x14ac:dyDescent="0.2">
      <c r="A16" s="28" t="s">
        <v>9</v>
      </c>
      <c r="B16" s="9">
        <v>14716250</v>
      </c>
      <c r="C16" s="10">
        <v>1924650</v>
      </c>
      <c r="D16" s="9">
        <f t="shared" si="10"/>
        <v>16640900</v>
      </c>
      <c r="E16" s="9">
        <v>3478.76</v>
      </c>
      <c r="F16" s="9">
        <v>774050</v>
      </c>
      <c r="G16" s="9">
        <v>652050</v>
      </c>
      <c r="H16" s="9">
        <v>600770.98</v>
      </c>
      <c r="I16" s="9">
        <v>846206</v>
      </c>
      <c r="J16" s="9">
        <v>1132611.58</v>
      </c>
      <c r="K16" s="9">
        <v>1080000</v>
      </c>
      <c r="L16" s="9">
        <v>726778</v>
      </c>
      <c r="M16" s="9">
        <v>679742.24</v>
      </c>
      <c r="N16" s="9">
        <v>1037275.5</v>
      </c>
      <c r="O16" s="9">
        <v>971778</v>
      </c>
      <c r="P16" s="9">
        <f t="shared" si="11"/>
        <v>8504741.0600000005</v>
      </c>
    </row>
    <row r="17" spans="1:16" x14ac:dyDescent="0.2">
      <c r="A17" s="28" t="s">
        <v>10</v>
      </c>
      <c r="B17" s="9">
        <v>2600000</v>
      </c>
      <c r="C17" s="10">
        <v>2337400</v>
      </c>
      <c r="D17" s="9">
        <f t="shared" si="10"/>
        <v>4937400</v>
      </c>
      <c r="E17" s="9">
        <v>0</v>
      </c>
      <c r="F17" s="9">
        <v>0</v>
      </c>
      <c r="G17" s="9">
        <v>0</v>
      </c>
      <c r="H17" s="9">
        <v>48435</v>
      </c>
      <c r="I17" s="9">
        <v>113100</v>
      </c>
      <c r="J17" s="9">
        <v>128747.48</v>
      </c>
      <c r="K17" s="9">
        <v>200022.76</v>
      </c>
      <c r="L17" s="9">
        <v>1651.35</v>
      </c>
      <c r="M17" s="9">
        <v>21429</v>
      </c>
      <c r="N17" s="9">
        <v>275128.63</v>
      </c>
      <c r="O17" s="9">
        <v>98955.04</v>
      </c>
      <c r="P17" s="9">
        <f t="shared" si="11"/>
        <v>887469.26</v>
      </c>
    </row>
    <row r="18" spans="1:16" x14ac:dyDescent="0.2">
      <c r="A18" s="28" t="s">
        <v>11</v>
      </c>
      <c r="B18" s="9">
        <v>36780000</v>
      </c>
      <c r="C18" s="10">
        <v>26989082</v>
      </c>
      <c r="D18" s="9">
        <f t="shared" si="10"/>
        <v>63769082</v>
      </c>
      <c r="E18" s="9">
        <v>1258368.06</v>
      </c>
      <c r="F18" s="9">
        <v>2243534.5299999998</v>
      </c>
      <c r="G18" s="9">
        <v>3390198.47</v>
      </c>
      <c r="H18" s="9">
        <v>2904961.4399999995</v>
      </c>
      <c r="I18" s="9">
        <v>1524766.57</v>
      </c>
      <c r="J18" s="9">
        <v>1410274.26</v>
      </c>
      <c r="K18" s="9">
        <v>2648503.85</v>
      </c>
      <c r="L18" s="9">
        <v>2066834.91</v>
      </c>
      <c r="M18" s="9">
        <v>1458903.01</v>
      </c>
      <c r="N18" s="9">
        <v>3432156.58</v>
      </c>
      <c r="O18" s="9">
        <v>1378838.07</v>
      </c>
      <c r="P18" s="9">
        <f t="shared" si="11"/>
        <v>23717339.75</v>
      </c>
    </row>
    <row r="19" spans="1:16" x14ac:dyDescent="0.2">
      <c r="A19" s="28" t="s">
        <v>12</v>
      </c>
      <c r="B19" s="9">
        <v>5300000</v>
      </c>
      <c r="C19" s="10">
        <v>6000000</v>
      </c>
      <c r="D19" s="9">
        <f t="shared" si="10"/>
        <v>11300000</v>
      </c>
      <c r="E19" s="9">
        <v>0</v>
      </c>
      <c r="F19" s="9">
        <v>0</v>
      </c>
      <c r="G19" s="9">
        <v>8113.74</v>
      </c>
      <c r="H19" s="9">
        <v>8113.74</v>
      </c>
      <c r="I19" s="9">
        <v>8233.6200000000008</v>
      </c>
      <c r="J19" s="9">
        <v>8233.6200000000008</v>
      </c>
      <c r="K19" s="9">
        <v>8233.6200000000008</v>
      </c>
      <c r="L19" s="9">
        <v>4819363.04</v>
      </c>
      <c r="M19" s="9">
        <v>432643.78</v>
      </c>
      <c r="N19" s="9">
        <v>0</v>
      </c>
      <c r="O19" s="9">
        <v>581762.26</v>
      </c>
      <c r="P19" s="9">
        <f t="shared" si="11"/>
        <v>5874697.4199999999</v>
      </c>
    </row>
    <row r="20" spans="1:16" ht="22.5" customHeight="1" x14ac:dyDescent="0.2">
      <c r="A20" s="28" t="s">
        <v>108</v>
      </c>
      <c r="B20" s="9">
        <v>18800000</v>
      </c>
      <c r="C20" s="10">
        <v>18442861</v>
      </c>
      <c r="D20" s="9">
        <f t="shared" si="10"/>
        <v>37242861</v>
      </c>
      <c r="E20" s="9">
        <v>587387.63</v>
      </c>
      <c r="F20" s="9">
        <v>441858.58</v>
      </c>
      <c r="G20" s="9">
        <f>1324552.54-458814.68</f>
        <v>865737.8600000001</v>
      </c>
      <c r="H20" s="9">
        <v>891262.35000000009</v>
      </c>
      <c r="I20" s="9">
        <v>662089.06000000006</v>
      </c>
      <c r="J20" s="9">
        <v>145376.06</v>
      </c>
      <c r="K20" s="9">
        <v>1356369.27</v>
      </c>
      <c r="L20" s="9">
        <v>4056554.44</v>
      </c>
      <c r="M20" s="9">
        <v>1613845.43</v>
      </c>
      <c r="N20" s="9">
        <v>1564408.01</v>
      </c>
      <c r="O20" s="9">
        <v>182815.41</v>
      </c>
      <c r="P20" s="9">
        <f t="shared" si="11"/>
        <v>12367704.1</v>
      </c>
    </row>
    <row r="21" spans="1:16" ht="22.5" x14ac:dyDescent="0.2">
      <c r="A21" s="28" t="s">
        <v>13</v>
      </c>
      <c r="B21" s="9">
        <v>109792643</v>
      </c>
      <c r="C21" s="9">
        <v>-33982558.799999997</v>
      </c>
      <c r="D21" s="9">
        <f t="shared" si="10"/>
        <v>75810084.200000003</v>
      </c>
      <c r="E21" s="9">
        <v>779689</v>
      </c>
      <c r="F21" s="9">
        <v>1573569.25</v>
      </c>
      <c r="G21" s="9">
        <v>1412512.9</v>
      </c>
      <c r="H21" s="9">
        <v>598248.65000000014</v>
      </c>
      <c r="I21" s="9">
        <v>809971.46</v>
      </c>
      <c r="J21" s="9">
        <v>1820707.85</v>
      </c>
      <c r="K21" s="9">
        <v>3672302.27</v>
      </c>
      <c r="L21" s="9">
        <v>2023340.26</v>
      </c>
      <c r="M21" s="9">
        <v>1839196.94</v>
      </c>
      <c r="N21" s="9">
        <v>721569.01</v>
      </c>
      <c r="O21" s="9">
        <v>7904172.8899999997</v>
      </c>
      <c r="P21" s="9">
        <f t="shared" si="11"/>
        <v>23155280.479999997</v>
      </c>
    </row>
    <row r="22" spans="1:16" x14ac:dyDescent="0.2">
      <c r="A22" s="28" t="s">
        <v>14</v>
      </c>
      <c r="B22" s="9">
        <v>28656080</v>
      </c>
      <c r="C22" s="10">
        <v>1871755.87</v>
      </c>
      <c r="D22" s="9">
        <f t="shared" si="10"/>
        <v>30527835.870000001</v>
      </c>
      <c r="E22" s="9">
        <v>61794.87</v>
      </c>
      <c r="F22" s="9">
        <v>344347.6</v>
      </c>
      <c r="G22" s="9">
        <v>4591395.91</v>
      </c>
      <c r="H22" s="9">
        <v>124251.4</v>
      </c>
      <c r="I22" s="9">
        <v>873722.92</v>
      </c>
      <c r="J22" s="9">
        <v>1099106.97</v>
      </c>
      <c r="K22" s="9">
        <v>2895719.9</v>
      </c>
      <c r="L22" s="9">
        <v>61610.04</v>
      </c>
      <c r="M22" s="9">
        <v>2579764.85</v>
      </c>
      <c r="N22" s="9">
        <v>23774.959999999999</v>
      </c>
      <c r="O22" s="9">
        <v>2872290.96</v>
      </c>
      <c r="P22" s="9">
        <f t="shared" si="11"/>
        <v>15527780.379999999</v>
      </c>
    </row>
    <row r="23" spans="1:16" x14ac:dyDescent="0.2">
      <c r="A23" s="6" t="s">
        <v>15</v>
      </c>
      <c r="B23" s="7">
        <f>+B24+B25+B26+B27+B28+B29+B30+B31+B32</f>
        <v>252685362</v>
      </c>
      <c r="C23" s="8">
        <f>+C24+C25+C26+C27+C28+C29+C30+C31+C32</f>
        <v>350928469.76999998</v>
      </c>
      <c r="D23" s="7">
        <f>+D24+D25+D26+D27+D28+D29+D30+D31+D32</f>
        <v>603613831.76999998</v>
      </c>
      <c r="E23" s="7">
        <f>+E24+E25+E28+E29</f>
        <v>203665.81</v>
      </c>
      <c r="F23" s="7">
        <f>+F24+F25+F28+F29+F26+F27+F30+F32</f>
        <v>8500768.9499999993</v>
      </c>
      <c r="G23" s="7">
        <f>+G24+G25+G28+G29+G26+G27+G30+G32</f>
        <v>31522650.580000002</v>
      </c>
      <c r="H23" s="7">
        <f t="shared" ref="H23" si="12">+H24+H25+H28+H29+H26+H27+H30+H32</f>
        <v>13857991.700000001</v>
      </c>
      <c r="I23" s="7">
        <f>+I24+I25+I26+I27+I29+I30+I31+I32+I28</f>
        <v>19686894.460000001</v>
      </c>
      <c r="J23" s="7">
        <f>+J24+J25+J26+J27+J29+J30+J31+J32+J28</f>
        <v>18154674.739999998</v>
      </c>
      <c r="K23" s="7">
        <f>+K24+K25+K26+K27+K29+K30+K31+K32+K28</f>
        <v>13515409.589999998</v>
      </c>
      <c r="L23" s="7">
        <f>+L24+L25+L26+L27+L29+L30+L31+L32+L28</f>
        <v>13176924.319999998</v>
      </c>
      <c r="M23" s="7">
        <f>+M24+M25+M26+M27+M28+M29+M30+M31+M32</f>
        <v>24027895.259999998</v>
      </c>
      <c r="N23" s="7">
        <f>+N24+N25+N26+N27+N28+N29+N30+N31+N32</f>
        <v>26344499.610000003</v>
      </c>
      <c r="O23" s="7">
        <f>+O24+O25+O26+O27+O28+O29+O30+O31+O32</f>
        <v>5788325.2400000002</v>
      </c>
      <c r="P23" s="7">
        <f>+E23+F23+G23+H23+I23+J23+K23+L23+M23+N23+O23</f>
        <v>174779700.26000002</v>
      </c>
    </row>
    <row r="24" spans="1:16" ht="22.5" x14ac:dyDescent="0.2">
      <c r="A24" s="28" t="s">
        <v>16</v>
      </c>
      <c r="B24" s="9">
        <v>110675048</v>
      </c>
      <c r="C24" s="10">
        <v>113846032</v>
      </c>
      <c r="D24" s="9">
        <f>+B24+C24</f>
        <v>224521080</v>
      </c>
      <c r="E24" s="9">
        <v>100887.81</v>
      </c>
      <c r="F24" s="9">
        <v>3730490.83</v>
      </c>
      <c r="G24" s="9">
        <v>7648541.1399999997</v>
      </c>
      <c r="H24" s="9">
        <v>7413454.4500000002</v>
      </c>
      <c r="I24" s="9">
        <v>12452000.130000001</v>
      </c>
      <c r="J24" s="9">
        <v>8733717.2599999998</v>
      </c>
      <c r="K24" s="9">
        <v>2418484.73</v>
      </c>
      <c r="L24" s="9">
        <v>4002758.26</v>
      </c>
      <c r="M24" s="9">
        <v>6178208.7800000003</v>
      </c>
      <c r="N24" s="9">
        <v>1468904.57</v>
      </c>
      <c r="O24" s="9">
        <v>12261888.310000001</v>
      </c>
      <c r="P24" s="9">
        <f>+E24+F24+G24+H24+I24+J24+K24+L24+M24+N24+O24</f>
        <v>66409336.269999996</v>
      </c>
    </row>
    <row r="25" spans="1:16" x14ac:dyDescent="0.2">
      <c r="A25" s="28" t="s">
        <v>17</v>
      </c>
      <c r="B25" s="9">
        <v>7973760</v>
      </c>
      <c r="C25" s="10">
        <v>74042991</v>
      </c>
      <c r="D25" s="9">
        <f t="shared" ref="D25:D32" si="13">+B25+C25</f>
        <v>82016751</v>
      </c>
      <c r="E25" s="9">
        <v>38350</v>
      </c>
      <c r="F25" s="9">
        <v>141836</v>
      </c>
      <c r="G25" s="9">
        <v>57525</v>
      </c>
      <c r="H25" s="9">
        <v>59197.99</v>
      </c>
      <c r="I25" s="9">
        <v>780579.44</v>
      </c>
      <c r="J25" s="9">
        <v>198314.2</v>
      </c>
      <c r="K25" s="9">
        <v>164715.21</v>
      </c>
      <c r="L25" s="9">
        <v>339509.6</v>
      </c>
      <c r="M25" s="9">
        <v>6927056.9299999997</v>
      </c>
      <c r="N25" s="9">
        <v>182151.5</v>
      </c>
      <c r="O25" s="9">
        <v>871231.76</v>
      </c>
      <c r="P25" s="9">
        <f t="shared" ref="P25:P32" si="14">+E25+F25+G25+H25+I25+J25+K25+L25+M25+N25+O25</f>
        <v>9760467.629999999</v>
      </c>
    </row>
    <row r="26" spans="1:16" ht="22.5" x14ac:dyDescent="0.2">
      <c r="A26" s="28" t="s">
        <v>18</v>
      </c>
      <c r="B26" s="9">
        <v>11777810</v>
      </c>
      <c r="C26" s="10">
        <v>17151965.579999998</v>
      </c>
      <c r="D26" s="9">
        <f t="shared" si="13"/>
        <v>28929775.579999998</v>
      </c>
      <c r="E26" s="9">
        <v>0</v>
      </c>
      <c r="F26" s="9">
        <v>10350</v>
      </c>
      <c r="G26" s="9">
        <v>2251559.1800000002</v>
      </c>
      <c r="H26" s="9">
        <v>18992.269999999997</v>
      </c>
      <c r="I26" s="9">
        <v>1466495.03</v>
      </c>
      <c r="J26" s="9">
        <v>162670.5</v>
      </c>
      <c r="K26" s="9">
        <v>65141.54</v>
      </c>
      <c r="L26" s="9">
        <v>3100</v>
      </c>
      <c r="M26" s="9">
        <v>281447.62</v>
      </c>
      <c r="N26" s="9">
        <v>81598</v>
      </c>
      <c r="O26" s="9">
        <v>128503</v>
      </c>
      <c r="P26" s="9">
        <f t="shared" si="14"/>
        <v>4469857.1400000006</v>
      </c>
    </row>
    <row r="27" spans="1:16" x14ac:dyDescent="0.2">
      <c r="A27" s="28" t="s">
        <v>19</v>
      </c>
      <c r="B27" s="9">
        <v>14000000</v>
      </c>
      <c r="C27" s="10">
        <v>46269821</v>
      </c>
      <c r="D27" s="9">
        <f t="shared" si="13"/>
        <v>60269821</v>
      </c>
      <c r="E27" s="9">
        <v>0</v>
      </c>
      <c r="F27" s="9">
        <v>3649081.55</v>
      </c>
      <c r="G27" s="9">
        <v>260764.97</v>
      </c>
      <c r="H27" s="9">
        <v>2876886.49</v>
      </c>
      <c r="I27" s="9">
        <v>432342.64</v>
      </c>
      <c r="J27" s="9">
        <v>7093623.9500000002</v>
      </c>
      <c r="K27" s="9">
        <v>164558.10999999999</v>
      </c>
      <c r="L27" s="9">
        <v>6797103.2000000002</v>
      </c>
      <c r="M27" s="9">
        <v>5658109.1399999997</v>
      </c>
      <c r="N27" s="9">
        <v>1082598.77</v>
      </c>
      <c r="O27" s="9">
        <v>86710.15</v>
      </c>
      <c r="P27" s="9">
        <f t="shared" si="14"/>
        <v>28101778.969999999</v>
      </c>
    </row>
    <row r="28" spans="1:16" x14ac:dyDescent="0.2">
      <c r="A28" s="28" t="s">
        <v>84</v>
      </c>
      <c r="B28" s="9">
        <v>2200000</v>
      </c>
      <c r="C28" s="10">
        <v>8432938.5700000003</v>
      </c>
      <c r="D28" s="9">
        <f t="shared" si="13"/>
        <v>10632938.57</v>
      </c>
      <c r="E28" s="9">
        <v>42008</v>
      </c>
      <c r="F28" s="9">
        <v>650186.81999999995</v>
      </c>
      <c r="G28" s="9">
        <v>112285.62</v>
      </c>
      <c r="H28" s="9">
        <v>318282.86</v>
      </c>
      <c r="I28" s="9">
        <v>322140</v>
      </c>
      <c r="J28" s="9">
        <v>78940.149999999994</v>
      </c>
      <c r="K28" s="9">
        <v>458768.27</v>
      </c>
      <c r="L28" s="9">
        <v>310585.44</v>
      </c>
      <c r="M28" s="9">
        <v>46856.6</v>
      </c>
      <c r="N28" s="9">
        <v>16991.419999999998</v>
      </c>
      <c r="O28" s="9">
        <v>1138909.92</v>
      </c>
      <c r="P28" s="9">
        <f t="shared" si="14"/>
        <v>3495955.0999999996</v>
      </c>
    </row>
    <row r="29" spans="1:16" ht="22.5" x14ac:dyDescent="0.2">
      <c r="A29" s="28" t="s">
        <v>20</v>
      </c>
      <c r="B29" s="9">
        <v>1150000</v>
      </c>
      <c r="C29" s="10">
        <v>2664299.21</v>
      </c>
      <c r="D29" s="9">
        <f t="shared" si="13"/>
        <v>3814299.21</v>
      </c>
      <c r="E29" s="9">
        <v>22420</v>
      </c>
      <c r="F29" s="9">
        <v>59708</v>
      </c>
      <c r="G29" s="9">
        <v>323556.05</v>
      </c>
      <c r="H29" s="9">
        <v>16841.59</v>
      </c>
      <c r="I29" s="9">
        <v>119291.58</v>
      </c>
      <c r="J29" s="9">
        <v>51293.98</v>
      </c>
      <c r="K29" s="9">
        <v>71107.59</v>
      </c>
      <c r="L29" s="9">
        <v>70776.13</v>
      </c>
      <c r="M29" s="9">
        <v>196846.09</v>
      </c>
      <c r="N29" s="9">
        <v>88263.679999999993</v>
      </c>
      <c r="O29" s="9">
        <v>33436.230000000003</v>
      </c>
      <c r="P29" s="9">
        <f t="shared" si="14"/>
        <v>1053540.92</v>
      </c>
    </row>
    <row r="30" spans="1:16" ht="22.5" x14ac:dyDescent="0.2">
      <c r="A30" s="28" t="s">
        <v>21</v>
      </c>
      <c r="B30" s="9">
        <v>31896250</v>
      </c>
      <c r="C30" s="10">
        <v>31317704</v>
      </c>
      <c r="D30" s="9">
        <f t="shared" si="13"/>
        <v>63213954</v>
      </c>
      <c r="E30" s="9">
        <v>0</v>
      </c>
      <c r="F30" s="9">
        <v>8673</v>
      </c>
      <c r="G30" s="9">
        <v>3818292.84</v>
      </c>
      <c r="H30" s="9">
        <v>2100751.2399999998</v>
      </c>
      <c r="I30" s="9">
        <v>1112148.03</v>
      </c>
      <c r="J30" s="9">
        <v>1075430.33</v>
      </c>
      <c r="K30" s="9">
        <v>6158421.8799999999</v>
      </c>
      <c r="L30" s="9">
        <v>347880.4</v>
      </c>
      <c r="M30" s="9">
        <v>103880</v>
      </c>
      <c r="N30" s="9">
        <v>20986244.57</v>
      </c>
      <c r="O30" s="9">
        <v>-10746182.060000001</v>
      </c>
      <c r="P30" s="9">
        <f t="shared" si="14"/>
        <v>24965540.229999997</v>
      </c>
    </row>
    <row r="31" spans="1:16" ht="22.5" x14ac:dyDescent="0.2">
      <c r="A31" s="28" t="s">
        <v>22</v>
      </c>
      <c r="B31" s="9">
        <v>0</v>
      </c>
      <c r="C31" s="10">
        <v>0</v>
      </c>
      <c r="D31" s="9">
        <f t="shared" si="13"/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f t="shared" si="14"/>
        <v>0</v>
      </c>
    </row>
    <row r="32" spans="1:16" x14ac:dyDescent="0.2">
      <c r="A32" s="28" t="s">
        <v>23</v>
      </c>
      <c r="B32" s="9">
        <v>73012494</v>
      </c>
      <c r="C32" s="10">
        <v>57202718.409999996</v>
      </c>
      <c r="D32" s="9">
        <f t="shared" si="13"/>
        <v>130215212.41</v>
      </c>
      <c r="E32" s="9">
        <v>0</v>
      </c>
      <c r="F32" s="9">
        <v>250442.75</v>
      </c>
      <c r="G32" s="9">
        <v>17050125.780000001</v>
      </c>
      <c r="H32" s="9">
        <v>1053584.81</v>
      </c>
      <c r="I32" s="9">
        <v>3001897.61</v>
      </c>
      <c r="J32" s="9">
        <v>760684.37</v>
      </c>
      <c r="K32" s="9">
        <v>4014212.26</v>
      </c>
      <c r="L32" s="9">
        <v>1305211.29</v>
      </c>
      <c r="M32" s="9">
        <v>4635490.0999999996</v>
      </c>
      <c r="N32" s="9">
        <v>2437747.1</v>
      </c>
      <c r="O32" s="9">
        <v>2013827.93</v>
      </c>
      <c r="P32" s="9">
        <f t="shared" si="14"/>
        <v>36523224</v>
      </c>
    </row>
    <row r="33" spans="1:16" x14ac:dyDescent="0.2">
      <c r="A33" s="6" t="s">
        <v>24</v>
      </c>
      <c r="B33" s="7">
        <f>+B34+B35+B36+B37+B38+B39+B40+B41</f>
        <v>173703170</v>
      </c>
      <c r="C33" s="8">
        <f>+C34</f>
        <v>19464064</v>
      </c>
      <c r="D33" s="7">
        <f>+D34+D35+D36+D37+D38+D39+D40+D41</f>
        <v>193167234</v>
      </c>
      <c r="E33" s="7">
        <f>+E34</f>
        <v>273778.61</v>
      </c>
      <c r="F33" s="7">
        <f>+F34</f>
        <v>23876237</v>
      </c>
      <c r="G33" s="7">
        <f>+G34</f>
        <v>11938118.5</v>
      </c>
      <c r="H33" s="7">
        <f t="shared" ref="H33" si="15">+H34</f>
        <v>11938118.5</v>
      </c>
      <c r="I33" s="7">
        <f>+I34</f>
        <v>16143118.5</v>
      </c>
      <c r="J33" s="7">
        <f>+J34</f>
        <v>0</v>
      </c>
      <c r="K33" s="7">
        <f>+K34</f>
        <v>28192350.34</v>
      </c>
      <c r="L33" s="7">
        <f>+L34</f>
        <v>11803675.17</v>
      </c>
      <c r="M33" s="7">
        <f>+M34</f>
        <v>35761575.170000002</v>
      </c>
      <c r="N33" s="7">
        <f>+N34+N35+N36+N37+N38+N39+N40+N41</f>
        <v>13180715.5</v>
      </c>
      <c r="O33" s="7">
        <f>+O34+O35+O36+O37+O38+O39+O40+O41</f>
        <v>11945620</v>
      </c>
      <c r="P33" s="7">
        <f>+E33+F33+G33+H33+I33+J33+K33+L33+M33+N33+O33</f>
        <v>165053307.29000002</v>
      </c>
    </row>
    <row r="34" spans="1:16" ht="22.5" x14ac:dyDescent="0.2">
      <c r="A34" s="28" t="s">
        <v>25</v>
      </c>
      <c r="B34" s="9">
        <v>173703170</v>
      </c>
      <c r="C34" s="10">
        <v>19464064</v>
      </c>
      <c r="D34" s="9">
        <f>+B34+C34</f>
        <v>193167234</v>
      </c>
      <c r="E34" s="9">
        <v>273778.61</v>
      </c>
      <c r="F34" s="9">
        <v>23876237</v>
      </c>
      <c r="G34" s="9">
        <v>11938118.5</v>
      </c>
      <c r="H34" s="9">
        <v>11938118.5</v>
      </c>
      <c r="I34" s="9">
        <v>16143118.5</v>
      </c>
      <c r="J34" s="9">
        <v>0</v>
      </c>
      <c r="K34" s="9">
        <v>28192350.34</v>
      </c>
      <c r="L34" s="9">
        <v>11803675.17</v>
      </c>
      <c r="M34" s="9">
        <v>35761575.170000002</v>
      </c>
      <c r="N34" s="9">
        <v>13180715.5</v>
      </c>
      <c r="O34" s="9">
        <v>11945620</v>
      </c>
      <c r="P34" s="9">
        <f>+E34+F34+G34+H34+I34+J34+K34+L34+M34+N34+O34</f>
        <v>165053307.29000002</v>
      </c>
    </row>
    <row r="35" spans="1:16" ht="22.5" x14ac:dyDescent="0.2">
      <c r="A35" s="28" t="s">
        <v>26</v>
      </c>
      <c r="B35" s="9">
        <v>0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f t="shared" ref="P35:P41" si="16">+E35+F35+G35+H35+I35+J35+K35+L35+M35+N35+O35</f>
        <v>0</v>
      </c>
    </row>
    <row r="36" spans="1:16" ht="22.5" x14ac:dyDescent="0.2">
      <c r="A36" s="28" t="s">
        <v>27</v>
      </c>
      <c r="B36" s="9">
        <v>0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f t="shared" si="16"/>
        <v>0</v>
      </c>
    </row>
    <row r="37" spans="1:16" ht="22.5" x14ac:dyDescent="0.2">
      <c r="A37" s="28" t="s">
        <v>28</v>
      </c>
      <c r="B37" s="9">
        <v>0</v>
      </c>
      <c r="C37" s="10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f t="shared" si="16"/>
        <v>0</v>
      </c>
    </row>
    <row r="38" spans="1:16" ht="22.5" x14ac:dyDescent="0.2">
      <c r="A38" s="28" t="s">
        <v>29</v>
      </c>
      <c r="B38" s="9">
        <v>0</v>
      </c>
      <c r="C38" s="10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f t="shared" si="16"/>
        <v>0</v>
      </c>
    </row>
    <row r="39" spans="1:16" x14ac:dyDescent="0.2">
      <c r="A39" s="28" t="s">
        <v>30</v>
      </c>
      <c r="B39" s="9">
        <v>0</v>
      </c>
      <c r="C39" s="10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f t="shared" si="16"/>
        <v>0</v>
      </c>
    </row>
    <row r="40" spans="1:16" ht="22.5" x14ac:dyDescent="0.2">
      <c r="A40" s="28" t="s">
        <v>31</v>
      </c>
      <c r="B40" s="9">
        <v>0</v>
      </c>
      <c r="C40" s="10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f t="shared" si="16"/>
        <v>0</v>
      </c>
    </row>
    <row r="41" spans="1:16" ht="22.5" x14ac:dyDescent="0.2">
      <c r="A41" s="28" t="s">
        <v>32</v>
      </c>
      <c r="B41" s="9">
        <v>0</v>
      </c>
      <c r="C41" s="10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f t="shared" si="16"/>
        <v>0</v>
      </c>
    </row>
    <row r="42" spans="1:16" x14ac:dyDescent="0.2">
      <c r="A42" s="6" t="s">
        <v>33</v>
      </c>
      <c r="B42" s="7">
        <v>0</v>
      </c>
      <c r="C42" s="8">
        <f>+C43</f>
        <v>6389078</v>
      </c>
      <c r="D42" s="7">
        <f>+D43</f>
        <v>6389078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f>+M43</f>
        <v>6389077.29</v>
      </c>
      <c r="N42" s="7">
        <f>+N43</f>
        <v>0</v>
      </c>
      <c r="O42" s="7">
        <f>+O43</f>
        <v>0</v>
      </c>
      <c r="P42" s="7">
        <f>+M42+O42</f>
        <v>6389077.29</v>
      </c>
    </row>
    <row r="43" spans="1:16" ht="22.5" x14ac:dyDescent="0.2">
      <c r="A43" s="28" t="s">
        <v>34</v>
      </c>
      <c r="B43" s="9">
        <v>0</v>
      </c>
      <c r="C43" s="10">
        <v>6389078</v>
      </c>
      <c r="D43" s="9">
        <f>+C43</f>
        <v>6389078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6389077.29</v>
      </c>
      <c r="N43" s="9">
        <v>0</v>
      </c>
      <c r="O43" s="9">
        <v>0</v>
      </c>
      <c r="P43" s="9">
        <f>+M43</f>
        <v>6389077.29</v>
      </c>
    </row>
    <row r="44" spans="1:16" ht="22.5" x14ac:dyDescent="0.2">
      <c r="A44" s="28" t="s">
        <v>35</v>
      </c>
      <c r="B44" s="9">
        <v>0</v>
      </c>
      <c r="C44" s="10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f t="shared" ref="P44:P48" si="17">+M44</f>
        <v>0</v>
      </c>
    </row>
    <row r="45" spans="1:16" ht="22.5" x14ac:dyDescent="0.2">
      <c r="A45" s="28" t="s">
        <v>36</v>
      </c>
      <c r="B45" s="9">
        <v>0</v>
      </c>
      <c r="C45" s="10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f t="shared" si="17"/>
        <v>0</v>
      </c>
    </row>
    <row r="46" spans="1:16" ht="22.5" x14ac:dyDescent="0.2">
      <c r="A46" s="28" t="s">
        <v>37</v>
      </c>
      <c r="B46" s="9">
        <v>0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f t="shared" si="17"/>
        <v>0</v>
      </c>
    </row>
    <row r="47" spans="1:16" ht="22.5" x14ac:dyDescent="0.2">
      <c r="A47" s="28" t="s">
        <v>38</v>
      </c>
      <c r="B47" s="9">
        <v>0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f t="shared" si="17"/>
        <v>0</v>
      </c>
    </row>
    <row r="48" spans="1:16" ht="22.5" x14ac:dyDescent="0.2">
      <c r="A48" s="28" t="s">
        <v>39</v>
      </c>
      <c r="B48" s="9">
        <v>0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f t="shared" si="17"/>
        <v>0</v>
      </c>
    </row>
    <row r="49" spans="1:16" ht="16.5" customHeight="1" x14ac:dyDescent="0.2">
      <c r="A49" s="6" t="s">
        <v>40</v>
      </c>
      <c r="B49" s="7">
        <f>+B50+B51+B52+B53+B54+B55+B56+B57+B58</f>
        <v>20440400</v>
      </c>
      <c r="C49" s="8">
        <f>+C50+C51+C52+C53+C54+C55+C56+C57+C58</f>
        <v>219794181.33999997</v>
      </c>
      <c r="D49" s="7">
        <f>+B49+C49</f>
        <v>240234581.33999997</v>
      </c>
      <c r="E49" s="7">
        <f t="shared" ref="E49:H49" si="18">+E50+E51+E52+E53+E54+E55+E56+E57+E58</f>
        <v>0</v>
      </c>
      <c r="F49" s="7">
        <f t="shared" si="18"/>
        <v>632779.72</v>
      </c>
      <c r="G49" s="7">
        <f t="shared" si="18"/>
        <v>548883.19999999995</v>
      </c>
      <c r="H49" s="7">
        <f t="shared" si="18"/>
        <v>287165.93</v>
      </c>
      <c r="I49" s="7">
        <f t="shared" ref="I49:N49" si="19">+I50+I51+I52+I53+I54+I55+I56+I57+I58</f>
        <v>786283.63000000012</v>
      </c>
      <c r="J49" s="7">
        <f t="shared" si="19"/>
        <v>1186546.74</v>
      </c>
      <c r="K49" s="7">
        <f t="shared" si="19"/>
        <v>3866758.74</v>
      </c>
      <c r="L49" s="7">
        <f t="shared" si="19"/>
        <v>1246884.52</v>
      </c>
      <c r="M49" s="7">
        <f t="shared" si="19"/>
        <v>1492960.27</v>
      </c>
      <c r="N49" s="7">
        <f t="shared" si="19"/>
        <v>30092147.43</v>
      </c>
      <c r="O49" s="7">
        <f t="shared" ref="O49" si="20">+O50+O51+O52+O53+O54+O55+O56+O57+O58</f>
        <v>2003324.8599999999</v>
      </c>
      <c r="P49" s="7">
        <f>+E49+F49+G49+H49+I49+J49+K49+L49+M49+N49+O49</f>
        <v>42143735.039999999</v>
      </c>
    </row>
    <row r="50" spans="1:16" x14ac:dyDescent="0.2">
      <c r="A50" s="28" t="s">
        <v>41</v>
      </c>
      <c r="B50" s="9">
        <v>4650400</v>
      </c>
      <c r="C50" s="10">
        <v>135893608.88999999</v>
      </c>
      <c r="D50" s="9">
        <f>+B50+C50</f>
        <v>140544008.88999999</v>
      </c>
      <c r="E50" s="9">
        <v>0</v>
      </c>
      <c r="F50" s="9">
        <v>258365.72</v>
      </c>
      <c r="G50" s="9">
        <v>509946.74</v>
      </c>
      <c r="H50" s="9">
        <v>287165.93</v>
      </c>
      <c r="I50" s="9">
        <v>245314.57</v>
      </c>
      <c r="J50" s="9">
        <v>858930.97</v>
      </c>
      <c r="K50" s="9">
        <v>3758455.7</v>
      </c>
      <c r="L50" s="9">
        <v>1039156.9</v>
      </c>
      <c r="M50" s="9">
        <v>1245479.05</v>
      </c>
      <c r="N50" s="9">
        <v>1956194.03</v>
      </c>
      <c r="O50" s="9">
        <v>640402.22</v>
      </c>
      <c r="P50" s="9">
        <f>+E50+F50+G50+H50+I50+J50+K50+L50+M50+N50+O50</f>
        <v>10799411.83</v>
      </c>
    </row>
    <row r="51" spans="1:16" ht="22.5" x14ac:dyDescent="0.2">
      <c r="A51" s="28" t="s">
        <v>42</v>
      </c>
      <c r="B51" s="9">
        <v>1750000</v>
      </c>
      <c r="C51" s="10">
        <v>5243766</v>
      </c>
      <c r="D51" s="9">
        <f t="shared" ref="D51:D58" si="21">+B51+C51</f>
        <v>6993766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59600.01</v>
      </c>
      <c r="K51" s="9">
        <v>0</v>
      </c>
      <c r="L51" s="9">
        <v>0</v>
      </c>
      <c r="M51" s="9">
        <v>0</v>
      </c>
      <c r="N51" s="9">
        <v>0</v>
      </c>
      <c r="O51" s="9">
        <v>932200</v>
      </c>
      <c r="P51" s="9">
        <f t="shared" ref="P51:P58" si="22">+E51+F51+G51+H51+I51+J51+K51+L51+M51+N51+O51</f>
        <v>991800.01</v>
      </c>
    </row>
    <row r="52" spans="1:16" ht="22.5" x14ac:dyDescent="0.2">
      <c r="A52" s="28" t="s">
        <v>43</v>
      </c>
      <c r="B52" s="9">
        <v>2000000</v>
      </c>
      <c r="C52" s="10">
        <v>3997300</v>
      </c>
      <c r="D52" s="9">
        <f t="shared" si="21"/>
        <v>5997300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268015.76</v>
      </c>
      <c r="K52" s="9">
        <v>0</v>
      </c>
      <c r="L52" s="9">
        <v>0</v>
      </c>
      <c r="M52" s="9">
        <v>76828.62</v>
      </c>
      <c r="N52" s="9">
        <v>311522.48</v>
      </c>
      <c r="O52" s="9">
        <v>0</v>
      </c>
      <c r="P52" s="9">
        <f t="shared" si="22"/>
        <v>656366.86</v>
      </c>
    </row>
    <row r="53" spans="1:16" ht="22.5" x14ac:dyDescent="0.2">
      <c r="A53" s="28" t="s">
        <v>44</v>
      </c>
      <c r="B53" s="9">
        <v>6640000</v>
      </c>
      <c r="C53" s="10">
        <v>22104411.949999999</v>
      </c>
      <c r="D53" s="9">
        <f t="shared" si="21"/>
        <v>28744411.949999999</v>
      </c>
      <c r="E53" s="9">
        <v>0</v>
      </c>
      <c r="F53" s="9">
        <v>0</v>
      </c>
      <c r="G53" s="9">
        <v>38936.46</v>
      </c>
      <c r="H53" s="9">
        <v>0</v>
      </c>
      <c r="I53" s="9">
        <v>477369</v>
      </c>
      <c r="J53" s="9">
        <v>0</v>
      </c>
      <c r="K53" s="9">
        <v>0</v>
      </c>
      <c r="L53" s="9">
        <v>0</v>
      </c>
      <c r="M53" s="9">
        <v>88170.6</v>
      </c>
      <c r="N53" s="9">
        <v>27295749.600000001</v>
      </c>
      <c r="O53" s="9">
        <v>0</v>
      </c>
      <c r="P53" s="9">
        <f t="shared" si="22"/>
        <v>27900225.66</v>
      </c>
    </row>
    <row r="54" spans="1:16" ht="22.5" x14ac:dyDescent="0.2">
      <c r="A54" s="28" t="s">
        <v>45</v>
      </c>
      <c r="B54" s="9">
        <v>2700000</v>
      </c>
      <c r="C54" s="10">
        <v>35714264.5</v>
      </c>
      <c r="D54" s="9">
        <f t="shared" si="21"/>
        <v>38414264.5</v>
      </c>
      <c r="E54" s="9">
        <v>0</v>
      </c>
      <c r="F54" s="9">
        <v>374414</v>
      </c>
      <c r="G54" s="9">
        <v>0</v>
      </c>
      <c r="H54" s="9">
        <v>0</v>
      </c>
      <c r="I54" s="9">
        <v>63600.06</v>
      </c>
      <c r="J54" s="9">
        <v>0</v>
      </c>
      <c r="K54" s="9">
        <v>0</v>
      </c>
      <c r="L54" s="9">
        <v>169967.62</v>
      </c>
      <c r="M54" s="9">
        <v>82482</v>
      </c>
      <c r="N54" s="9">
        <v>528681.31999999995</v>
      </c>
      <c r="O54" s="9">
        <v>290722.64</v>
      </c>
      <c r="P54" s="9">
        <f t="shared" si="22"/>
        <v>1509867.6400000001</v>
      </c>
    </row>
    <row r="55" spans="1:16" x14ac:dyDescent="0.2">
      <c r="A55" s="28" t="s">
        <v>46</v>
      </c>
      <c r="B55" s="9">
        <v>200000</v>
      </c>
      <c r="C55" s="10">
        <v>340830</v>
      </c>
      <c r="D55" s="9">
        <f t="shared" si="21"/>
        <v>540830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f t="shared" si="22"/>
        <v>0</v>
      </c>
    </row>
    <row r="56" spans="1:16" x14ac:dyDescent="0.2">
      <c r="A56" s="28" t="s">
        <v>47</v>
      </c>
      <c r="B56" s="9">
        <v>0</v>
      </c>
      <c r="C56" s="10">
        <v>0</v>
      </c>
      <c r="D56" s="9">
        <f t="shared" si="21"/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f t="shared" si="22"/>
        <v>0</v>
      </c>
    </row>
    <row r="57" spans="1:16" x14ac:dyDescent="0.2">
      <c r="A57" s="28" t="s">
        <v>48</v>
      </c>
      <c r="B57" s="9">
        <v>2000000</v>
      </c>
      <c r="C57" s="10">
        <v>16000000</v>
      </c>
      <c r="D57" s="9">
        <f t="shared" si="21"/>
        <v>18000000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140000</v>
      </c>
      <c r="P57" s="9">
        <f t="shared" si="22"/>
        <v>140000</v>
      </c>
    </row>
    <row r="58" spans="1:16" ht="22.5" x14ac:dyDescent="0.2">
      <c r="A58" s="28" t="s">
        <v>49</v>
      </c>
      <c r="B58" s="9">
        <v>500000</v>
      </c>
      <c r="C58" s="10">
        <v>500000</v>
      </c>
      <c r="D58" s="9">
        <f t="shared" si="21"/>
        <v>1000000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108303.03999999999</v>
      </c>
      <c r="L58" s="9">
        <v>37760</v>
      </c>
      <c r="M58" s="9">
        <v>0</v>
      </c>
      <c r="N58" s="9">
        <v>0</v>
      </c>
      <c r="O58" s="9">
        <v>0</v>
      </c>
      <c r="P58" s="9">
        <f t="shared" si="22"/>
        <v>146063.03999999998</v>
      </c>
    </row>
    <row r="59" spans="1:16" x14ac:dyDescent="0.2">
      <c r="A59" s="6" t="s">
        <v>50</v>
      </c>
      <c r="B59" s="7">
        <f>+B60+B61+B62+B63</f>
        <v>5900000</v>
      </c>
      <c r="C59" s="8">
        <f>+C60</f>
        <v>30664501</v>
      </c>
      <c r="D59" s="7">
        <f>+D60+D61+D62+D63</f>
        <v>36564501</v>
      </c>
      <c r="E59" s="7">
        <f t="shared" ref="E59:H59" si="23">+E60+E61+E62+E63</f>
        <v>0</v>
      </c>
      <c r="F59" s="7">
        <f t="shared" si="23"/>
        <v>0</v>
      </c>
      <c r="G59" s="7">
        <f t="shared" si="23"/>
        <v>198280.21</v>
      </c>
      <c r="H59" s="7">
        <f t="shared" si="23"/>
        <v>0</v>
      </c>
      <c r="I59" s="7">
        <f>+I60+I61+I62+I63+I64</f>
        <v>0</v>
      </c>
      <c r="J59" s="7">
        <f>+J60+J61+J62+J63+J64</f>
        <v>0</v>
      </c>
      <c r="K59" s="7">
        <f>+K60+K61+K62+K63+K64</f>
        <v>0</v>
      </c>
      <c r="L59" s="7">
        <f>+L60+L61+L62+L63+L64</f>
        <v>0</v>
      </c>
      <c r="M59" s="7">
        <v>0</v>
      </c>
      <c r="N59" s="7">
        <v>0</v>
      </c>
      <c r="O59" s="7">
        <v>0</v>
      </c>
      <c r="P59" s="7">
        <f>+E59+F59+G59+H59+I59+J59+K59+L59+M59+N59+O59</f>
        <v>198280.21</v>
      </c>
    </row>
    <row r="60" spans="1:16" x14ac:dyDescent="0.2">
      <c r="A60" s="28" t="s">
        <v>51</v>
      </c>
      <c r="B60" s="9">
        <v>5900000</v>
      </c>
      <c r="C60" s="10">
        <v>30664501</v>
      </c>
      <c r="D60" s="9">
        <f>+B60+C60</f>
        <v>36564501</v>
      </c>
      <c r="E60" s="9">
        <v>0</v>
      </c>
      <c r="F60" s="9">
        <v>0</v>
      </c>
      <c r="G60" s="9">
        <v>198280.21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f>+E60+F60+G60+H60+I60+J60+K60+L60+M60+N60</f>
        <v>198280.21</v>
      </c>
    </row>
    <row r="61" spans="1:16" x14ac:dyDescent="0.2">
      <c r="A61" s="28" t="s">
        <v>52</v>
      </c>
      <c r="B61" s="9">
        <v>0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f t="shared" ref="P61:P62" si="24">+E61+F61+G61+H61+I61+J61+K61+L61+M61+N61</f>
        <v>0</v>
      </c>
    </row>
    <row r="62" spans="1:16" ht="12.75" customHeight="1" x14ac:dyDescent="0.2">
      <c r="A62" s="28" t="s">
        <v>53</v>
      </c>
      <c r="B62" s="9">
        <v>0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f t="shared" si="24"/>
        <v>0</v>
      </c>
    </row>
    <row r="63" spans="1:16" ht="24.75" customHeight="1" x14ac:dyDescent="0.2">
      <c r="A63" s="28" t="s">
        <v>54</v>
      </c>
      <c r="B63" s="9">
        <v>0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f t="shared" ref="P63:P79" si="25">+E63+F63+G63+H63+I63+J63+K63+L63+M63</f>
        <v>0</v>
      </c>
    </row>
    <row r="64" spans="1:16" ht="22.5" x14ac:dyDescent="0.2">
      <c r="A64" s="29" t="s">
        <v>55</v>
      </c>
      <c r="B64" s="11">
        <v>0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9">
        <v>0</v>
      </c>
      <c r="O64" s="9">
        <v>0</v>
      </c>
      <c r="P64" s="11">
        <f t="shared" si="25"/>
        <v>0</v>
      </c>
    </row>
    <row r="65" spans="1:17" x14ac:dyDescent="0.2">
      <c r="A65" s="28" t="s">
        <v>56</v>
      </c>
      <c r="B65" s="9">
        <v>0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f t="shared" si="25"/>
        <v>0</v>
      </c>
    </row>
    <row r="66" spans="1:17" ht="22.5" x14ac:dyDescent="0.2">
      <c r="A66" s="28" t="s">
        <v>57</v>
      </c>
      <c r="B66" s="9">
        <v>0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f t="shared" si="25"/>
        <v>0</v>
      </c>
    </row>
    <row r="67" spans="1:17" x14ac:dyDescent="0.2">
      <c r="A67" s="29" t="s">
        <v>58</v>
      </c>
      <c r="B67" s="11">
        <v>0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9">
        <v>0</v>
      </c>
      <c r="O67" s="9">
        <v>0</v>
      </c>
      <c r="P67" s="11">
        <f t="shared" si="25"/>
        <v>0</v>
      </c>
    </row>
    <row r="68" spans="1:17" x14ac:dyDescent="0.2">
      <c r="A68" s="28" t="s">
        <v>59</v>
      </c>
      <c r="B68" s="9">
        <v>0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f t="shared" si="25"/>
        <v>0</v>
      </c>
    </row>
    <row r="69" spans="1:17" x14ac:dyDescent="0.2">
      <c r="A69" s="28" t="s">
        <v>60</v>
      </c>
      <c r="B69" s="9">
        <v>0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f t="shared" si="25"/>
        <v>0</v>
      </c>
    </row>
    <row r="70" spans="1:17" ht="24" customHeight="1" x14ac:dyDescent="0.2">
      <c r="A70" s="28" t="s">
        <v>61</v>
      </c>
      <c r="B70" s="9">
        <v>0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f t="shared" si="25"/>
        <v>0</v>
      </c>
    </row>
    <row r="71" spans="1:17" x14ac:dyDescent="0.2">
      <c r="A71" s="12" t="s">
        <v>62</v>
      </c>
      <c r="B71" s="13">
        <v>0</v>
      </c>
      <c r="C71" s="14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1">
        <v>0</v>
      </c>
      <c r="N71" s="9">
        <v>0</v>
      </c>
      <c r="O71" s="9">
        <v>0</v>
      </c>
      <c r="P71" s="11">
        <f t="shared" si="25"/>
        <v>0</v>
      </c>
    </row>
    <row r="72" spans="1:17" x14ac:dyDescent="0.2">
      <c r="A72" s="28" t="s">
        <v>63</v>
      </c>
      <c r="B72" s="9">
        <v>0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f t="shared" si="25"/>
        <v>0</v>
      </c>
    </row>
    <row r="73" spans="1:17" ht="22.5" x14ac:dyDescent="0.2">
      <c r="A73" s="28" t="s">
        <v>64</v>
      </c>
      <c r="B73" s="9">
        <v>0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f t="shared" si="25"/>
        <v>0</v>
      </c>
    </row>
    <row r="74" spans="1:17" ht="23.25" customHeight="1" x14ac:dyDescent="0.2">
      <c r="A74" s="28" t="s">
        <v>65</v>
      </c>
      <c r="B74" s="9">
        <v>0</v>
      </c>
      <c r="C74" s="10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f t="shared" si="25"/>
        <v>0</v>
      </c>
    </row>
    <row r="75" spans="1:17" x14ac:dyDescent="0.2">
      <c r="A75" s="29" t="s">
        <v>66</v>
      </c>
      <c r="B75" s="11">
        <v>0</v>
      </c>
      <c r="C75" s="25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9">
        <v>0</v>
      </c>
      <c r="O75" s="9">
        <v>0</v>
      </c>
      <c r="P75" s="11">
        <f t="shared" si="25"/>
        <v>0</v>
      </c>
    </row>
    <row r="76" spans="1:17" x14ac:dyDescent="0.2">
      <c r="A76" s="28" t="s">
        <v>67</v>
      </c>
      <c r="B76" s="9">
        <v>0</v>
      </c>
      <c r="C76" s="10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f t="shared" si="25"/>
        <v>0</v>
      </c>
    </row>
    <row r="77" spans="1:17" x14ac:dyDescent="0.2">
      <c r="A77" s="28" t="s">
        <v>68</v>
      </c>
      <c r="B77" s="9">
        <v>0</v>
      </c>
      <c r="C77" s="10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f t="shared" si="25"/>
        <v>0</v>
      </c>
    </row>
    <row r="78" spans="1:17" x14ac:dyDescent="0.2">
      <c r="A78" s="29" t="s">
        <v>69</v>
      </c>
      <c r="B78" s="11">
        <v>0</v>
      </c>
      <c r="C78" s="25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9">
        <v>0</v>
      </c>
      <c r="O78" s="9">
        <v>0</v>
      </c>
      <c r="P78" s="11">
        <f t="shared" si="25"/>
        <v>0</v>
      </c>
    </row>
    <row r="79" spans="1:17" ht="22.5" x14ac:dyDescent="0.2">
      <c r="A79" s="28" t="s">
        <v>70</v>
      </c>
      <c r="B79" s="9">
        <v>0</v>
      </c>
      <c r="C79" s="10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f t="shared" si="25"/>
        <v>0</v>
      </c>
    </row>
    <row r="80" spans="1:17" ht="18" customHeight="1" x14ac:dyDescent="0.2">
      <c r="A80" s="15" t="s">
        <v>75</v>
      </c>
      <c r="B80" s="16">
        <f>+B7+B13+B23+B33+B49+B59</f>
        <v>1510783124</v>
      </c>
      <c r="C80" s="17">
        <f>+C7+C13+C23+C33+C42+C49+C59</f>
        <v>745218738.25</v>
      </c>
      <c r="D80" s="16">
        <f>+D7+D13+D23+D33+D42+D49+D59</f>
        <v>2256001862.25</v>
      </c>
      <c r="E80" s="16">
        <f t="shared" ref="E80:H80" si="26">+E7+E13+E23+E33+E42+E49+E59</f>
        <v>57395601.599999994</v>
      </c>
      <c r="F80" s="16">
        <f t="shared" si="26"/>
        <v>101145322.47</v>
      </c>
      <c r="G80" s="16">
        <f t="shared" si="26"/>
        <v>114704983.09999999</v>
      </c>
      <c r="H80" s="16">
        <f t="shared" si="26"/>
        <v>88179167.800000012</v>
      </c>
      <c r="I80" s="16">
        <f>+I7+I13+I23+I338+I33+I42+I49+I59+I64+I67</f>
        <v>131046255.84999999</v>
      </c>
      <c r="J80" s="16">
        <f>+J7+J13+J23+J338+J33+J42+J49+J59+J64+J67</f>
        <v>93351332.249999985</v>
      </c>
      <c r="K80" s="16">
        <f>+K7+K13+K23+K338+K33+K42+K49+K59+K64+K67</f>
        <v>119165198.24000001</v>
      </c>
      <c r="L80" s="16">
        <f>+L7+L13+L23+L338+L33+L42+L49+L59+L64+L67</f>
        <v>100003681.83999999</v>
      </c>
      <c r="M80" s="16">
        <f>+M7+M13+M23+M33+M42+M49+M59</f>
        <v>136251645.41000003</v>
      </c>
      <c r="N80" s="16">
        <f>+N7+N13+N23+N33+N42+N49+N59</f>
        <v>137765402.01999998</v>
      </c>
      <c r="O80" s="16">
        <f>+O7+O13+O23+O33+O42+O49+O59</f>
        <v>160733965.34000003</v>
      </c>
      <c r="P80" s="16">
        <f>+P7+P13+P23+P33+P42+P49+P59</f>
        <v>1239742555.9199998</v>
      </c>
      <c r="Q80" s="34"/>
    </row>
    <row r="81" spans="1:16" ht="9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9"/>
    </row>
    <row r="82" spans="1:16" ht="9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9"/>
    </row>
    <row r="83" spans="1:16" ht="9" customHeight="1" x14ac:dyDescent="0.2">
      <c r="A83" s="18"/>
      <c r="B83" s="18"/>
      <c r="C83" s="18"/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 ht="9" customHeight="1" x14ac:dyDescent="0.2">
      <c r="A84" s="18"/>
      <c r="B84" s="18"/>
      <c r="C84" s="18"/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 ht="9" customHeight="1" x14ac:dyDescent="0.2">
      <c r="A85" s="18"/>
      <c r="B85" s="18"/>
      <c r="C85" s="18"/>
      <c r="D85" s="18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 ht="18.75" customHeight="1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40"/>
      <c r="P86" s="38"/>
    </row>
    <row r="87" spans="1:16" ht="25.5" customHeight="1" x14ac:dyDescent="0.2">
      <c r="A87" s="46" t="s">
        <v>112</v>
      </c>
      <c r="B87" s="46"/>
      <c r="C87" s="46"/>
      <c r="D87" s="36"/>
      <c r="E87" s="22" t="s">
        <v>111</v>
      </c>
      <c r="F87" s="22"/>
      <c r="G87" s="22"/>
      <c r="H87" s="22"/>
      <c r="I87" s="18"/>
      <c r="J87" s="18"/>
      <c r="K87" s="42" t="s">
        <v>96</v>
      </c>
      <c r="L87" s="42"/>
      <c r="M87" s="42"/>
      <c r="N87" s="36"/>
      <c r="O87" s="40"/>
      <c r="P87" s="38"/>
    </row>
    <row r="88" spans="1:16" ht="12.75" customHeight="1" x14ac:dyDescent="0.2">
      <c r="A88" s="41" t="s">
        <v>97</v>
      </c>
      <c r="B88" s="41"/>
      <c r="C88" s="41"/>
      <c r="D88" s="41" t="s">
        <v>113</v>
      </c>
      <c r="E88" s="41"/>
      <c r="F88" s="41"/>
      <c r="G88" s="41"/>
      <c r="H88" s="41"/>
      <c r="I88" s="41"/>
      <c r="J88" s="41"/>
      <c r="K88" s="41" t="s">
        <v>95</v>
      </c>
      <c r="L88" s="41"/>
      <c r="M88" s="41"/>
      <c r="N88" s="36"/>
      <c r="O88" s="40"/>
      <c r="P88" s="38"/>
    </row>
    <row r="89" spans="1:16" ht="12.75" customHeight="1" x14ac:dyDescent="0.2">
      <c r="A89" s="41" t="s">
        <v>98</v>
      </c>
      <c r="B89" s="41"/>
      <c r="C89" s="41"/>
      <c r="D89" s="41" t="s">
        <v>116</v>
      </c>
      <c r="E89" s="41"/>
      <c r="F89" s="41"/>
      <c r="G89" s="41"/>
      <c r="H89" s="41"/>
      <c r="I89" s="41"/>
      <c r="J89" s="41"/>
      <c r="K89" s="41" t="s">
        <v>117</v>
      </c>
      <c r="L89" s="41"/>
      <c r="M89" s="41"/>
      <c r="N89" s="36"/>
      <c r="O89" s="40"/>
      <c r="P89" s="38"/>
    </row>
    <row r="90" spans="1:16" ht="12.75" customHeight="1" x14ac:dyDescent="0.2">
      <c r="A90" s="41" t="s">
        <v>123</v>
      </c>
      <c r="B90" s="41"/>
      <c r="C90" s="41"/>
      <c r="D90" s="47" t="s">
        <v>114</v>
      </c>
      <c r="E90" s="47"/>
      <c r="F90" s="47"/>
      <c r="G90" s="47"/>
      <c r="H90" s="47"/>
      <c r="I90" s="47"/>
      <c r="J90" s="47"/>
      <c r="K90" s="41" t="s">
        <v>115</v>
      </c>
      <c r="L90" s="41"/>
      <c r="M90" s="41"/>
      <c r="N90" s="36"/>
      <c r="O90" s="40"/>
      <c r="P90" s="38"/>
    </row>
    <row r="91" spans="1:16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7"/>
      <c r="L91" s="36"/>
      <c r="M91" s="36"/>
      <c r="N91" s="36"/>
      <c r="O91" s="40"/>
      <c r="P91" s="38"/>
    </row>
    <row r="92" spans="1:16" ht="22.5" customHeight="1" x14ac:dyDescent="0.2">
      <c r="A92" s="44" t="s">
        <v>86</v>
      </c>
      <c r="B92" s="44"/>
      <c r="C92" s="44"/>
      <c r="D92" s="18"/>
      <c r="E92" s="1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18"/>
    </row>
    <row r="93" spans="1:16" ht="26.25" customHeight="1" x14ac:dyDescent="0.2">
      <c r="A93" s="44" t="s">
        <v>87</v>
      </c>
      <c r="B93" s="44"/>
      <c r="C93" s="44"/>
      <c r="D93" s="18"/>
      <c r="E93" s="18"/>
      <c r="F93" s="20"/>
      <c r="G93" s="21"/>
      <c r="H93" s="20"/>
      <c r="I93" s="20"/>
      <c r="J93" s="20"/>
      <c r="K93" s="20"/>
      <c r="L93" s="20"/>
      <c r="M93" s="20"/>
      <c r="N93" s="20"/>
      <c r="O93" s="20"/>
      <c r="P93" s="9"/>
    </row>
    <row r="94" spans="1:16" ht="49.5" customHeight="1" x14ac:dyDescent="0.2">
      <c r="A94" s="45" t="s">
        <v>88</v>
      </c>
      <c r="B94" s="45"/>
      <c r="C94" s="45"/>
      <c r="D94" s="18"/>
      <c r="E94" s="1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9"/>
    </row>
    <row r="95" spans="1:16" ht="16.5" customHeight="1" x14ac:dyDescent="0.2">
      <c r="A95" s="24" t="s">
        <v>103</v>
      </c>
      <c r="B95" s="31"/>
      <c r="C95" s="31"/>
      <c r="D95" s="18"/>
      <c r="E95" s="1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9"/>
    </row>
    <row r="96" spans="1:16" ht="13.5" customHeight="1" x14ac:dyDescent="0.2">
      <c r="A96" s="30" t="s">
        <v>104</v>
      </c>
      <c r="B96" s="30"/>
      <c r="C96" s="30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9"/>
    </row>
    <row r="97" spans="1:16" s="2" customFormat="1" ht="6.75" customHeight="1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33"/>
      <c r="O97" s="39"/>
      <c r="P97" s="9"/>
    </row>
    <row r="98" spans="1:16" s="2" customFormat="1" ht="10.5" customHeight="1" x14ac:dyDescent="0.2">
      <c r="A98" s="23" t="s">
        <v>92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33"/>
      <c r="O98" s="39"/>
      <c r="P98" s="9"/>
    </row>
    <row r="99" spans="1:16" ht="33.75" x14ac:dyDescent="0.2">
      <c r="A99" s="18" t="s">
        <v>91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9"/>
    </row>
    <row r="100" spans="1:16" ht="12" customHeight="1" x14ac:dyDescent="0.2">
      <c r="A100" s="28" t="s">
        <v>90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9"/>
    </row>
    <row r="101" spans="1:16" ht="11.25" customHeight="1" x14ac:dyDescent="0.2">
      <c r="A101" s="28" t="s">
        <v>89</v>
      </c>
      <c r="B101" s="28"/>
      <c r="C101" s="28"/>
      <c r="D101" s="2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9"/>
    </row>
    <row r="102" spans="1:16" ht="5.2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1:16" x14ac:dyDescent="0.2">
      <c r="A103" s="32" t="s">
        <v>93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 ht="11.25" customHeight="1" x14ac:dyDescent="0.2">
      <c r="A104" s="43" t="s">
        <v>101</v>
      </c>
      <c r="B104" s="43"/>
      <c r="C104" s="43"/>
      <c r="D104" s="43"/>
      <c r="E104" s="43"/>
      <c r="F104" s="43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1:16" ht="3.75" customHeight="1" x14ac:dyDescent="0.2">
      <c r="A105" s="46"/>
      <c r="B105" s="46"/>
      <c r="C105" s="46"/>
      <c r="D105" s="46"/>
      <c r="E105" s="46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1:16" x14ac:dyDescent="0.2">
      <c r="A106" s="49" t="s">
        <v>100</v>
      </c>
      <c r="B106" s="49"/>
      <c r="C106" s="49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ht="21" customHeight="1" x14ac:dyDescent="0.2">
      <c r="A107" s="48" t="s">
        <v>118</v>
      </c>
      <c r="B107" s="48"/>
      <c r="C107" s="48"/>
      <c r="D107" s="18"/>
      <c r="E107" s="18"/>
      <c r="F107" s="27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 ht="3.75" customHeight="1" x14ac:dyDescent="0.2">
      <c r="A108" s="35"/>
      <c r="B108" s="35"/>
      <c r="C108" s="35"/>
      <c r="D108" s="18"/>
      <c r="E108" s="18"/>
      <c r="F108" s="36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 ht="33.75" x14ac:dyDescent="0.2">
      <c r="A109" s="28" t="s">
        <v>102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ht="2.25" customHeight="1" x14ac:dyDescent="0.2">
      <c r="A110" s="46"/>
      <c r="B110" s="46"/>
      <c r="C110" s="46"/>
      <c r="D110" s="46"/>
      <c r="E110" s="46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 x14ac:dyDescent="0.2">
      <c r="A111" s="32" t="s">
        <v>106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 ht="11.25" customHeight="1" x14ac:dyDescent="0.2">
      <c r="A112" s="48" t="s">
        <v>107</v>
      </c>
      <c r="B112" s="48"/>
      <c r="C112" s="48"/>
      <c r="D112" s="48"/>
      <c r="E112" s="48"/>
      <c r="F112" s="4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1:16" x14ac:dyDescent="0.2">
      <c r="A113" s="48" t="s">
        <v>122</v>
      </c>
      <c r="B113" s="48"/>
      <c r="C113" s="48"/>
      <c r="D113" s="48"/>
      <c r="E113" s="48"/>
      <c r="F113" s="4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1:16" ht="1.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1:16" x14ac:dyDescent="0.2">
      <c r="A115" s="32" t="s">
        <v>110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1:16" ht="24.75" customHeight="1" x14ac:dyDescent="0.2">
      <c r="A116" s="50" t="s">
        <v>121</v>
      </c>
      <c r="B116" s="50"/>
      <c r="C116" s="50"/>
      <c r="D116" s="50"/>
      <c r="E116" s="2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1:16" ht="7.5" customHeight="1" x14ac:dyDescent="0.2">
      <c r="A117" s="22"/>
      <c r="B117" s="22"/>
      <c r="C117" s="22"/>
      <c r="D117" s="22"/>
      <c r="E117" s="2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1:16" ht="22.5" customHeight="1" x14ac:dyDescent="0.2">
      <c r="A118" s="48" t="s">
        <v>119</v>
      </c>
      <c r="B118" s="48"/>
      <c r="C118" s="48"/>
      <c r="D118" s="22"/>
      <c r="E118" s="2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1:16" ht="2.2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1:16" x14ac:dyDescent="0.2">
      <c r="A120" s="48" t="s">
        <v>120</v>
      </c>
      <c r="B120" s="48"/>
      <c r="C120" s="4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1:16" x14ac:dyDescent="0.2">
      <c r="A121" s="48"/>
      <c r="B121" s="48"/>
      <c r="C121" s="48"/>
    </row>
    <row r="122" spans="1:16" ht="6.75" customHeight="1" x14ac:dyDescent="0.2"/>
    <row r="123" spans="1:16" x14ac:dyDescent="0.2">
      <c r="A123" s="26" t="s">
        <v>128</v>
      </c>
    </row>
    <row r="124" spans="1:16" x14ac:dyDescent="0.2">
      <c r="A124" s="2" t="s">
        <v>129</v>
      </c>
      <c r="B124" s="2"/>
      <c r="C124" s="2"/>
      <c r="D124" s="2"/>
    </row>
    <row r="125" spans="1:16" x14ac:dyDescent="0.2">
      <c r="A125" s="2" t="s">
        <v>130</v>
      </c>
      <c r="B125" s="2"/>
      <c r="C125" s="2"/>
      <c r="D125" s="2"/>
    </row>
  </sheetData>
  <mergeCells count="34">
    <mergeCell ref="A1:P1"/>
    <mergeCell ref="A2:P2"/>
    <mergeCell ref="A3:P3"/>
    <mergeCell ref="C4:C5"/>
    <mergeCell ref="E4:P4"/>
    <mergeCell ref="A4:A5"/>
    <mergeCell ref="B4:B5"/>
    <mergeCell ref="D4:D5"/>
    <mergeCell ref="A120:C121"/>
    <mergeCell ref="A112:F112"/>
    <mergeCell ref="A107:C107"/>
    <mergeCell ref="A106:C106"/>
    <mergeCell ref="A113:F113"/>
    <mergeCell ref="A118:C118"/>
    <mergeCell ref="A116:D116"/>
    <mergeCell ref="A87:C87"/>
    <mergeCell ref="A90:C90"/>
    <mergeCell ref="D88:G88"/>
    <mergeCell ref="D89:G89"/>
    <mergeCell ref="A88:C88"/>
    <mergeCell ref="A89:C89"/>
    <mergeCell ref="D90:J90"/>
    <mergeCell ref="A104:F104"/>
    <mergeCell ref="A92:C92"/>
    <mergeCell ref="A93:C93"/>
    <mergeCell ref="A94:C94"/>
    <mergeCell ref="A110:E110"/>
    <mergeCell ref="A105:E105"/>
    <mergeCell ref="K88:M88"/>
    <mergeCell ref="K89:M89"/>
    <mergeCell ref="K90:M90"/>
    <mergeCell ref="K87:M87"/>
    <mergeCell ref="H88:J88"/>
    <mergeCell ref="H89:J89"/>
  </mergeCells>
  <pageMargins left="0.25" right="0.25" top="0.75" bottom="0.75" header="0.3" footer="0.3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Ejec- Presup-Enero-Nov-2022 </vt:lpstr>
      <vt:lpstr>'Ejec- Presup-Enero-Nov-2022 '!Área_de_impresión</vt:lpstr>
      <vt:lpstr>'Ejec- Presup-Enero-Nov-2022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2022-12-04T19:45:57Z</cp:lastPrinted>
  <dcterms:created xsi:type="dcterms:W3CDTF">2021-07-29T18:58:50Z</dcterms:created>
  <dcterms:modified xsi:type="dcterms:W3CDTF">2023-01-16T14:28:18Z</dcterms:modified>
</cp:coreProperties>
</file>