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4.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6.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gomez.danielam\Desktop\New Portal\10- Presupuesto\Ejecución del Presupuesto\2024\Informe Fisico Financiero 2024\Informe Trimestrales 2024\Octubre-Diciembre 2025\"/>
    </mc:Choice>
  </mc:AlternateContent>
  <bookViews>
    <workbookView xWindow="0" yWindow="0" windowWidth="20490" windowHeight="8790" firstSheet="5" activeTab="5"/>
  </bookViews>
  <sheets>
    <sheet name="Informe 1T" sheetId="1" state="hidden" r:id="rId1"/>
    <sheet name="Informe 2T" sheetId="2" state="hidden" r:id="rId2"/>
    <sheet name="Informe 1er semestre." sheetId="9" state="hidden" r:id="rId3"/>
    <sheet name="Plantilla-3T" sheetId="5" state="hidden" r:id="rId4"/>
    <sheet name="3T" sheetId="10" state="hidden" r:id="rId5"/>
    <sheet name="4T Informe Físico F." sheetId="8" r:id="rId6"/>
  </sheets>
  <definedNames>
    <definedName name="_xlnm.Print_Area" localSheetId="5">'4T Informe Físico F.'!$A$1:$J$188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8" l="1"/>
  <c r="B155" i="10"/>
  <c r="J134" i="10"/>
  <c r="I134" i="10"/>
  <c r="J133" i="10"/>
  <c r="I133" i="10"/>
  <c r="J132" i="10"/>
  <c r="I132" i="10"/>
  <c r="I128" i="10"/>
  <c r="J102" i="10"/>
  <c r="I102" i="10"/>
  <c r="J101" i="10"/>
  <c r="I101" i="10"/>
  <c r="J100" i="10"/>
  <c r="I100" i="10"/>
  <c r="I96" i="10"/>
  <c r="J65" i="10"/>
  <c r="I65" i="10"/>
  <c r="J64" i="10"/>
  <c r="I64" i="10"/>
  <c r="J63" i="10"/>
  <c r="I63" i="10"/>
  <c r="J62" i="10"/>
  <c r="I62" i="10"/>
  <c r="C58" i="10"/>
  <c r="I58" i="10" s="1"/>
  <c r="J31" i="10"/>
  <c r="I31" i="10"/>
  <c r="J30" i="10"/>
  <c r="I30" i="10"/>
  <c r="J29" i="10"/>
  <c r="I29" i="10"/>
  <c r="I25" i="10"/>
  <c r="E29" i="9"/>
  <c r="I29" i="8"/>
  <c r="J29" i="8"/>
  <c r="I30" i="8"/>
  <c r="J30" i="8"/>
  <c r="I31" i="8"/>
  <c r="J31" i="8"/>
  <c r="I62" i="2"/>
  <c r="I29" i="2"/>
  <c r="I25" i="2"/>
  <c r="J29" i="2"/>
  <c r="I58" i="9"/>
  <c r="I62" i="9"/>
  <c r="H131" i="9"/>
  <c r="H132" i="9"/>
  <c r="H133" i="9"/>
  <c r="G131" i="9"/>
  <c r="G132" i="9"/>
  <c r="G133" i="9"/>
  <c r="F131" i="9"/>
  <c r="F132" i="9"/>
  <c r="F133" i="9"/>
  <c r="E131" i="9"/>
  <c r="E132" i="9"/>
  <c r="E133" i="9"/>
  <c r="H99" i="9"/>
  <c r="H100" i="9"/>
  <c r="J100" i="9" s="1"/>
  <c r="H101" i="9"/>
  <c r="G99" i="9"/>
  <c r="G100" i="9"/>
  <c r="G101" i="9"/>
  <c r="I101" i="9" s="1"/>
  <c r="F99" i="9"/>
  <c r="F100" i="9"/>
  <c r="F101" i="9"/>
  <c r="E99" i="9"/>
  <c r="E100" i="9"/>
  <c r="E101" i="9"/>
  <c r="H62" i="9"/>
  <c r="J62" i="9" s="1"/>
  <c r="H63" i="9"/>
  <c r="H64" i="9"/>
  <c r="J64" i="9" s="1"/>
  <c r="G62" i="9"/>
  <c r="G63" i="9"/>
  <c r="G64" i="9"/>
  <c r="I64" i="9" s="1"/>
  <c r="F62" i="9"/>
  <c r="F63" i="9"/>
  <c r="F64" i="9"/>
  <c r="E62" i="9"/>
  <c r="E63" i="9"/>
  <c r="E64" i="9"/>
  <c r="H29" i="9"/>
  <c r="H30" i="9"/>
  <c r="H31" i="9"/>
  <c r="J31" i="9" s="1"/>
  <c r="G29" i="9"/>
  <c r="G30" i="9"/>
  <c r="G31" i="9"/>
  <c r="F29" i="9"/>
  <c r="F30" i="9"/>
  <c r="F31" i="9"/>
  <c r="E30" i="9"/>
  <c r="E31" i="9"/>
  <c r="J133" i="9"/>
  <c r="I133" i="9"/>
  <c r="J132" i="9"/>
  <c r="I132" i="9"/>
  <c r="J131" i="9"/>
  <c r="I131" i="9"/>
  <c r="I127" i="9"/>
  <c r="J101" i="9"/>
  <c r="I100" i="9"/>
  <c r="J99" i="9"/>
  <c r="I99" i="9"/>
  <c r="I95" i="9"/>
  <c r="J63" i="9"/>
  <c r="I63" i="9"/>
  <c r="I31" i="9"/>
  <c r="J30" i="9"/>
  <c r="I30" i="9"/>
  <c r="J29" i="9"/>
  <c r="I29" i="9"/>
  <c r="I25" i="9"/>
  <c r="J132" i="2"/>
  <c r="J133" i="2"/>
  <c r="I92" i="1" l="1"/>
  <c r="J130" i="1" l="1"/>
  <c r="I129" i="1"/>
  <c r="J129" i="1"/>
  <c r="J128" i="1"/>
  <c r="I128" i="1"/>
  <c r="I130" i="1"/>
  <c r="I97" i="1"/>
  <c r="J96" i="1"/>
  <c r="J97" i="1"/>
  <c r="J98" i="1"/>
  <c r="I96" i="1"/>
  <c r="I98" i="1"/>
  <c r="I64" i="1"/>
  <c r="J65" i="1"/>
  <c r="J64" i="1"/>
  <c r="J31" i="1"/>
  <c r="J29" i="1"/>
  <c r="J30" i="1"/>
  <c r="I31" i="1"/>
  <c r="I30" i="1"/>
  <c r="I29" i="1"/>
  <c r="I62" i="1"/>
  <c r="I63" i="1"/>
  <c r="J62" i="1"/>
  <c r="J134" i="8"/>
  <c r="I134" i="8"/>
  <c r="J133" i="8"/>
  <c r="I133" i="8"/>
  <c r="L132" i="8"/>
  <c r="J132" i="8"/>
  <c r="I132" i="8"/>
  <c r="J102" i="8"/>
  <c r="I102" i="8"/>
  <c r="J101" i="8"/>
  <c r="I101" i="8"/>
  <c r="J100" i="8"/>
  <c r="I100" i="8"/>
  <c r="J65" i="8"/>
  <c r="I65" i="8"/>
  <c r="J64" i="8"/>
  <c r="I64" i="8"/>
  <c r="J63" i="8"/>
  <c r="I63" i="8"/>
  <c r="I62" i="8"/>
  <c r="I25" i="8" l="1"/>
  <c r="I96" i="8"/>
  <c r="I58" i="8"/>
  <c r="I128" i="8"/>
  <c r="I29" i="5" l="1"/>
  <c r="J29" i="5"/>
  <c r="I30" i="5"/>
  <c r="J30" i="5"/>
  <c r="I31" i="5"/>
  <c r="J31" i="5"/>
  <c r="I62" i="5"/>
  <c r="J62" i="5"/>
  <c r="I63" i="5"/>
  <c r="J63" i="5"/>
  <c r="I64" i="5"/>
  <c r="J64" i="5"/>
  <c r="I65" i="5"/>
  <c r="J65" i="5"/>
  <c r="I100" i="5"/>
  <c r="J100" i="5"/>
  <c r="I101" i="5"/>
  <c r="J101" i="5"/>
  <c r="I102" i="5"/>
  <c r="J102" i="5"/>
  <c r="I132" i="5"/>
  <c r="J132" i="5"/>
  <c r="L132" i="5"/>
  <c r="I133" i="5"/>
  <c r="J133" i="5"/>
  <c r="I134" i="5"/>
  <c r="J134" i="5"/>
  <c r="I128" i="5" l="1"/>
  <c r="I58" i="5" l="1"/>
  <c r="I25" i="5"/>
  <c r="I133" i="2"/>
  <c r="I132" i="2"/>
  <c r="J131" i="2"/>
  <c r="I131" i="2"/>
  <c r="I127" i="2"/>
  <c r="J101" i="2"/>
  <c r="I101" i="2"/>
  <c r="J100" i="2"/>
  <c r="I100" i="2"/>
  <c r="J99" i="2"/>
  <c r="I99" i="2"/>
  <c r="I95" i="2"/>
  <c r="J64" i="2"/>
  <c r="I64" i="2"/>
  <c r="J63" i="2"/>
  <c r="I63" i="2"/>
  <c r="J62" i="2"/>
  <c r="I58" i="2"/>
  <c r="J31" i="2"/>
  <c r="I31" i="2"/>
  <c r="J30" i="2"/>
  <c r="I30" i="2"/>
  <c r="I124" i="1"/>
  <c r="I65" i="1"/>
  <c r="J63" i="1"/>
  <c r="I58" i="1"/>
  <c r="I25" i="1"/>
  <c r="I96" i="5" l="1"/>
</calcChain>
</file>

<file path=xl/comments1.xml><?xml version="1.0" encoding="utf-8"?>
<comments xmlns="http://schemas.openxmlformats.org/spreadsheetml/2006/main">
  <authors>
    <author>Massiel Gross</author>
  </authors>
  <commentList>
    <comment ref="F25" authorId="0" shapeId="0">
      <text>
        <r>
          <rPr>
            <sz val="11"/>
            <color theme="1"/>
            <rFont val="Calibri"/>
            <family val="2"/>
            <scheme val="minor"/>
          </rPr>
          <t>Massiel Gross:
Esto lo da Hadis (financiero)</t>
        </r>
      </text>
    </comment>
    <comment ref="B36" authorId="0" shapeId="0">
      <text>
        <r>
          <rPr>
            <sz val="11"/>
            <color theme="1"/>
            <rFont val="Calibri"/>
            <family val="2"/>
            <scheme val="minor"/>
          </rPr>
          <t>Massiel Gross:
cambiar solo numero</t>
        </r>
      </text>
    </comment>
    <comment ref="B37" authorId="0" shapeId="0">
      <text>
        <r>
          <rPr>
            <sz val="11"/>
            <color theme="1"/>
            <rFont val="Calibri"/>
            <family val="2"/>
            <scheme val="minor"/>
          </rPr>
          <t>Massiel Gross:
escribir misma causa de desvio que se subio fisica y financiera</t>
        </r>
      </text>
    </comment>
  </commentList>
</comments>
</file>

<file path=xl/sharedStrings.xml><?xml version="1.0" encoding="utf-8"?>
<sst xmlns="http://schemas.openxmlformats.org/spreadsheetml/2006/main" count="1691" uniqueCount="265">
  <si>
    <t>Informe de Evaluación Trimestral de las Metas Físicas-Financieras</t>
  </si>
  <si>
    <t>Código</t>
  </si>
  <si>
    <t>Documento Relacionado</t>
  </si>
  <si>
    <t>Fecha Versión</t>
  </si>
  <si>
    <t>Versión</t>
  </si>
  <si>
    <t>DEC-FOR013</t>
  </si>
  <si>
    <t>Trimestre enero-marzo 2024</t>
  </si>
  <si>
    <t>I -Información Institucional</t>
  </si>
  <si>
    <t>I.I - Completar los datos requeridos sobre la institución</t>
  </si>
  <si>
    <t>Capítulo</t>
  </si>
  <si>
    <t>5151- Consejo Nacional para la Niñez y la Adolescencia</t>
  </si>
  <si>
    <t>Subcapítulo</t>
  </si>
  <si>
    <t>01- Consejo Nacional para la Niñez y la Adolescencia</t>
  </si>
  <si>
    <t>Unidad Ejecutora</t>
  </si>
  <si>
    <t>0001- Consejo Nacional para la Niñez y la Adolescencia</t>
  </si>
  <si>
    <t>Misión</t>
  </si>
  <si>
    <t>Garantizar los derechos fundamentales de los niños, niñas y adolescentes en la República Dominicana, mediante la efectividad rectoría de las políticas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</si>
  <si>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</si>
  <si>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</si>
  <si>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t>
  </si>
  <si>
    <t>Eje estratégico:</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</si>
  <si>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</si>
  <si>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 general: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</si>
  <si>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</si>
  <si>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Objetivo(s) específico(s):</t>
  </si>
  <si>
    <t>2.3.4</t>
  </si>
  <si>
    <t>Proteger a los niños, niñas, adolescentes y jóvenes desde la primera infancia para propiciar su desarrollo integral e inclusión social.</t>
  </si>
  <si>
    <t>III. Información del Programa</t>
  </si>
  <si>
    <t>Nombre:</t>
  </si>
  <si>
    <t>12-Integración de niños, niñas y adolescentes para el derecho de vivir en familia</t>
  </si>
  <si>
    <t>Descripción:</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</si>
  <si>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</si>
  <si>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r>
      <t>Beneficiarios:</t>
    </r>
    <r>
      <rPr>
        <sz val="12"/>
        <color rgb="FF000000"/>
        <rFont val="Century Gothic"/>
        <family val="2"/>
      </rPr>
      <t xml:space="preserve"> </t>
    </r>
  </si>
  <si>
    <t xml:space="preserve"> Niños, niñas y adolescentes de 0-18 años y las familias adoptantes.</t>
  </si>
  <si>
    <t>Resultado Asociado:</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</si>
  <si>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</si>
  <si>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</si>
  <si>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</si>
  <si>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</si>
  <si>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</si>
  <si>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</si>
  <si>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</si>
  <si>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</si>
  <si>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</si>
  <si>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</si>
  <si>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</si>
  <si>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</si>
  <si>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</si>
  <si>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</si>
  <si>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</si>
  <si>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</si>
  <si>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</si>
  <si>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</si>
  <si>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</si>
  <si>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</si>
  <si>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</si>
  <si>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</si>
  <si>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01-Niños, niñas y adolescentes integrados en una familia por adopción</t>
  </si>
  <si>
    <t>02-Niños, niñas y adolescentes integrados en una familia mediante programa de acogida</t>
  </si>
  <si>
    <t>03-Niños, niñas y adolescentes reintegrados en el seno familiar</t>
  </si>
  <si>
    <t>V. Análisis de los Logros y Desviaciones</t>
  </si>
  <si>
    <t>V.I - Información de Logros y Desviaciones por Producto</t>
  </si>
  <si>
    <t xml:space="preserve">Producto: </t>
  </si>
  <si>
    <t xml:space="preserve">Descripción del producto: </t>
  </si>
  <si>
    <t>Niños, niñas y adolescentes integrados en una familia por adopción</t>
  </si>
  <si>
    <t>Logros alcanzados:</t>
  </si>
  <si>
    <t>Fueron colocados 33 NNA en una familia por adopción</t>
  </si>
  <si>
    <t>Causas y justificación del desvío:</t>
  </si>
  <si>
    <t>En cuanto a la meta física y financiera este producto no presenta desvío por encima o por debajo del 5%.</t>
  </si>
  <si>
    <t>Niños, niñas y adolescentes integrados en una familia mediante programa de acogida</t>
  </si>
  <si>
    <t>Fueron colocados 11 Niños, niñas y adolescentes  en una familia mediante programa de acogida</t>
  </si>
  <si>
    <t>En cuanto a la meta física, este producto presenta desvío debido a que es un programa que requiere de un proceso riguroso y los tiempos no dependen directamente del CONANI, sino de la disponibilidad de las familias y condiciones legales para acoger un niño, niña o adolescente (NNA). En cuanto a la meta financiera no presenta desvío significativo</t>
  </si>
  <si>
    <t>Niños, niñas y adolescentes reintegrados en el seno familiar</t>
  </si>
  <si>
    <t>Fueron reintegrados 132 Niños, niñas y adolescentes en el seno familiar</t>
  </si>
  <si>
    <t>En cuanto a la meta física, esta no se logró debido a que a la fecha la fiscalía no autorizo el total de NNA para los que se solicitó autorización de salida. El proceso de egreso de un niño, niña y adolescente se realiza entre CONANI y la fiscalía de NNA. En cuanto a la meta financiera no presenta desvío significativo</t>
  </si>
  <si>
    <r>
      <t xml:space="preserve">VI. </t>
    </r>
    <r>
      <rPr>
        <b/>
        <sz val="11"/>
        <color theme="0"/>
        <rFont val="Century Gothic"/>
        <family val="2"/>
      </rPr>
      <t>Oportunidades de Mejora</t>
    </r>
  </si>
  <si>
    <t xml:space="preserve">VI. I - De acuerdo a los eventos presentados durante la ejecución del producto, ¿qué aspecto puede mejorarse? </t>
  </si>
  <si>
    <t>Para la planificación de la meta física del segundo trimestre del 2023 tomar en consideración ejecutar más expediente de niños, niñas y adolescentes.</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</si>
  <si>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</si>
  <si>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cuatro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</si>
  <si>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</si>
  <si>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</si>
  <si>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01-ASFL, OG y entidades del sector privado que gestionan programas de atención a niños, niñas y adolescentes supervisados por CONANI</t>
  </si>
  <si>
    <t>02-Niños, niñas y adolescentes atendidos por los diferentes mecanismos de orientación y denuncia para la protección de sus derechos</t>
  </si>
  <si>
    <t>03-Municipios cuentan con iniciativas, proyectos y programas dirigidas a la atención y participación de la niñez y la adolescencia.</t>
  </si>
  <si>
    <t xml:space="preserve">04-Promoción y difusión para la sencibilización en materia de los derechos de la niñez y la adolescencia dirigido a la sociedad en general. </t>
  </si>
  <si>
    <t>ASFL, OG y entidades del sector privado que gestionan programas de atención a niños, niñas y adolescentes supervisados por CONANI</t>
  </si>
  <si>
    <t>Fueron supervisadas 78 ASFL, OG y entidades del sector privado que gestionan programas de atención a niños, niñas y adolescentes supervisados por CONANI</t>
  </si>
  <si>
    <t>En cuanto a la meta física, durante el primer trimestre las ASFL ambulatoria no fueron supervisaras, esta supervisión se pospuso para unificarlas al proceso de inicio de presentación de solicitudes de subvención y el acompañamiento que desde la sectorial se brinda. En cuanto a la meta financiera no presenta desvío significativo.</t>
  </si>
  <si>
    <t>Niños, niñas y adolescentes atendidos por los diferentes mecanismos de orientación y denuncia para la protección de sus derechos</t>
  </si>
  <si>
    <t>3013 Niños, niñas y adolescentes atendidos por los diferentes mecanismos de orientación y denuncia para la protección de sus derechos</t>
  </si>
  <si>
    <t>En cuanto a la meta física, las oficinas Regionales y Municipales recibieron una mayor demanda de Niños, niñas y adolescentes atendidos por los diferentes mecanismos de orientación y denuncia. En cuanto a la meta financiera no presenta desvío significativo.</t>
  </si>
  <si>
    <t>Municipios cuentan con iniciativas, proyectos y programas dirigidas a la atención y participación de la niñez y la adolescencia.</t>
  </si>
  <si>
    <t>Fueron realizados 44 dialogos en los municipios, como iniciativas, proyectos y programas dirigidas a la atención y participación de la niñez y la adolescencia.</t>
  </si>
  <si>
    <t>En cuanto a la meta física, se incremento debido a la demanda en las comunidades y la amplitud de presencia de la institución en los territorios a nivel nacional. En cuanto a la meta financiera, este producto no presenta desvío</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</si>
  <si>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</si>
  <si>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</si>
  <si>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</si>
  <si>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</si>
  <si>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01-Niños, niñas y adolescentes con atención integral en los hogares de paso</t>
  </si>
  <si>
    <t>02-Niños, niñas y adolescentes con evaluaciones psicológicas y socio-familiares</t>
  </si>
  <si>
    <t>03-Niños, niñas y adolescentes en situación de espacio público y/o movilidad y peores formas de trabajo infantil (PFTI) atendidos en programas residenciales y ambulatorios</t>
  </si>
  <si>
    <t>Niños, niñas y adolescentes con atención integral en los hogares de paso</t>
  </si>
  <si>
    <t>1783 Niños, niñas y adolescentes con atención integral en los hogares de paso</t>
  </si>
  <si>
    <t>En cuanto a la meta física, este producto no presenta desvío significativo. En cuanto a la meta financiera, este producto se vio afectado por la aprobación de la modificación de adición de los fondos sub_x0002_utilizados en marzo. La tardanza en la aprobación no nos permitió poder solicitar a DIGEPRES una modificación y/o actualización de la programación financiera del T1. Esto dejando la programación financiera teniendo como base el presupuesto inicial. Una vez llegada dicha modificación (Fondo 121) procedimos a ejecutar las facturas acumuladas durante los primeros meses que pertenecen a procesos adjudicadosdel 2023.</t>
  </si>
  <si>
    <t>Niños, niñas y adolescentes con evaluaciones psicológicas y socio-familiares</t>
  </si>
  <si>
    <t>2190 Niños, niñas y adolescentes con evaluaciones psicológicas y socio-familiares</t>
  </si>
  <si>
    <t>En cuanto a la meta física, las oficinas regionales, municipales y equipos multidisciplinarios al recibir mayor demanda de casos se ejecutaron mayores evaluaciones psicológicas y socio_x0002_familiares. En cuanto a la meta financiera no presenta desvío significativo.</t>
  </si>
  <si>
    <t>Niños, niñas y adolescentes en situación de espacio público y/o movilidad y peores formas de trabajo infantil (PFTI) atendidos en programas residenciales y ambulatorios</t>
  </si>
  <si>
    <t>113 Niños, niñas y adolescentes en situación de espacio público y/o movilidad y peores formas de trabajo infantil (PFTI) atendidos en programas residenciales y ambulatorios</t>
  </si>
  <si>
    <t>En cuanto a la meta física, esta fue aumentada debido riesgos y/o supuestos como son la reincidencia de los menores de edad abordados y a la crisis migratoria del vecino país Haití. En cuanto a la meta financiera, no presenta desvio significativo.</t>
  </si>
  <si>
    <t>Continuar el aumento de los NNA y adolescentes con atención integral.</t>
  </si>
  <si>
    <t>45-Reducción de embarazo en adolescentes</t>
  </si>
  <si>
    <r>
      <t xml:space="preserve"> Este programa consiste en la reducción de embarazo en adolescentes, mediante la realizacion de actividades, programas de educación integral en sexualidad  en el contexto comunitario (a través de la de la Unidad Técnica de Gestión), como medida de protección según lo refiere la Ley 136-03. </t>
    </r>
    <r>
      <rPr>
        <i/>
        <sz val="11"/>
        <rFont val="Calibri"/>
        <family val="2"/>
        <scheme val="minor"/>
      </rPr>
      <t xml:space="preserve">Este programa brinda un producto terminado de la Institución, su orientación es hacia lo externo de la misma. </t>
    </r>
  </si>
  <si>
    <t xml:space="preserve">Niñas, niños y adolescentes participando en programas de educación integral en sexualidad en el contexto comunitario. Niñas, niños y adolescentes incorporados a programas y actividades culturales, deportivas, de ocio y esparcimiento para el desarrollo de habilidades sociales y proyectos de vida alternativos. Padres, madres y/o tutores reciben sensibilización, capacitación y acompañamiento en habilidades parentales, crianza positiva y otras intervenciones a través de programas de apoyo sociofamiliar.
</t>
  </si>
  <si>
    <t xml:space="preserve">01-Niñas, niños y adolescentes participando en programas de educación integral en sexualidad en el contexto comunitario. </t>
  </si>
  <si>
    <t xml:space="preserve">02-Niños, niñas y adolescentes incorporados a programas y actividades culturales, deportivas, de ocio y esparcimiento para el desarrollo de habilidades sociales y proyectos de vida alternativos. </t>
  </si>
  <si>
    <t>03-Padres, madres y/o tutores reciben sensibilización, capacitación y acompañamiento en habilidades parentales, crianza positiva y otras intervenciones a través de programas de apoyo sociofamiliar.</t>
  </si>
  <si>
    <t xml:space="preserve">Niñas, niños y adolescentes participando en programas de educación integral en sexualidad en el contexto comunitario. </t>
  </si>
  <si>
    <t xml:space="preserve">1,768 Niñas, niños y adolescentes participando en programas de educación integral en sexualidad en el contexto comunitario. </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</si>
  <si>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700,000.00</t>
  </si>
  <si>
    <t xml:space="preserve">Niños, niñas y adolescentes incorporados a programas y actividades culturales, deportivas, de ocio y esparcimiento para el desarrollo de habilidades sociales y proyectos de vida alternativos. </t>
  </si>
  <si>
    <t xml:space="preserve">1,768 Niños, niñas y adolescentes incorporados a programas y actividades culturales, deportivas, de ocio y esparcimiento para el desarrollo de habilidades sociales y proyectos de vida alternativos. </t>
  </si>
  <si>
    <t>En cuanto a la meta física, fue superada debido a la demanda comunitaria, y se desarrollaron procesos de articulación interinstitucional con otra organización para dar respuesta a la comunidad. En cuanto a la meta financiera, este producto no presenta desvío significativo.</t>
  </si>
  <si>
    <t>Padres, madres y/o tutores reciben sensibilización, capacitación y acompañamiento en habilidades parentales, crianza positiva y otras intervenciones a través de programas de apoyo sociofamiliar.</t>
  </si>
  <si>
    <t>1,799 Padres, madres y/o tutores reciben sensibilización, capacitación y acompañamiento en habilidades parentales, crianza positiva y otras intervenciones a través de programas de apoyo sociofamiliar.</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</si>
  <si>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1,400,000.</t>
  </si>
  <si>
    <t>Ejecutar las metas de acuerdo a lo planificado, a fin de cumplir con los propositos fundamentales de los productos.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</si>
  <si>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</si>
  <si>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Realizado por:</t>
  </si>
  <si>
    <t>Radailsa De La Cruz</t>
  </si>
  <si>
    <t xml:space="preserve">Fecha: </t>
  </si>
  <si>
    <t>Hora:</t>
  </si>
  <si>
    <t>3:pm</t>
  </si>
  <si>
    <t>Dirección de Planificación y Desarrollo</t>
  </si>
  <si>
    <t>Trimestre abril-junio 2024</t>
  </si>
  <si>
    <t>Impulsar y velar por la garantía de los derechos fundamentales de niñas, niños y adolescentes en República Dominicana, mediante la rectoría del Sistema Nacional de Protección.</t>
  </si>
  <si>
    <t>Un Estado garante que propicie el pleno disfrute de los derechos de niños, niñas y adolescentes, su participación activa, a través de servicios oportunos y familias y comunidades protectoras.</t>
  </si>
  <si>
    <t xml:space="preserve">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</si>
  <si>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03-Niños, niñas y adolescentes integrados en una familia por adopción</t>
  </si>
  <si>
    <t>04-Niños, niñas y adolescentes integrados en una familia mediante programa de acogida</t>
  </si>
  <si>
    <t>05-Niños, niñas y adolescentes reintegrados en el seno familiar</t>
  </si>
  <si>
    <t>Reinserción de 34 NNA, al seno familiar por medio de adopción.</t>
  </si>
  <si>
    <t>En este trimestre no se realizaron las comisiones de asignación programadas para el total de adopciones comprometidas. Las comisiones son la que dan paso al proceso de convivencia previa por 60 días para posteriormente proceder al depósito del expediente ante los tribunales de NNA, si este proceso no se lleva a cabo no se concreta la adopción. Se depositaron 32 expedientes para un total de 34 adopciones. En cuanto a la meta financiera, este producto no presenta desvío significativo.</t>
  </si>
  <si>
    <t>Reinserción de 10 NNA, al seno familiar por medio de programa de acogida.</t>
  </si>
  <si>
    <t>Para la colocación de los NNA en una familia acogedora se requiere la evaluación de las familias postulantes y al no presentarse el total de familias citadas en el trimestre, no se pudo completar la meta programada dentro de las fechas. En cuanto a la meta financiera, este producto no presenta desvío significativo.</t>
  </si>
  <si>
    <t>Reintegración de 132 NNA al seno familiar</t>
  </si>
  <si>
    <t>En cuanto a la meta física, no se completó la meta debido a que se está a la espera de respuesta para casos que requieren aprobación de la fiscalía y la actualización de informaciones en los trabajos sociales que realizan los técnicos de CONANI. En cuanto a la meta financiera no presenta desvío significativo.</t>
  </si>
  <si>
    <t xml:space="preserve"> Programación Anual</t>
  </si>
  <si>
    <t>05-ASFL, OG y entidades del sector privado que gestionan programas de atención a niños, niñas y adolescentes supervisados por CONANI</t>
  </si>
  <si>
    <t>09-Niños, niñas y adolescentes atendidos por los diferentes mecanismos de orientación y denuncia para la protección de sus derechos</t>
  </si>
  <si>
    <t>011-Municipios cuentan con iniciativas, proyectos y programas dirigidas a la atención y participación de la niñez y la adolescencia.</t>
  </si>
  <si>
    <t>118 ASFL, OG y entidades del sector privado que gestionan programas de atención a niños, niñas y adolescentes supervisados por CONANI</t>
  </si>
  <si>
    <t>La meta física fue superada debido a que se sumaron acompañamientos adicionales relacionados a garantizar que las ASFL subvencionadas en este año, pudieran presentar sus propuestas de solicitud de fondos para el 2025. En cuanto a la meta financiera, este producto no presenta desvío significativo.</t>
  </si>
  <si>
    <t>3703 Niños, niñas y adolescentes atendidos por los diferentes mecanismos de orientación y denuncia para la protección de sus derechos</t>
  </si>
  <si>
    <t>En cuanto a la meta física, el desvío al alza se debió al período de vacaciones en los centros educativos en los que se pueden incrementar las denuncias y a la situación del vecino país de Haití, además de la ampliación de la red de servicios para la atención a denuncias que realizó el CONANI por los diferentes mecanismos. Con relación a la meta financiera, este producto no presenta desvío significativo.</t>
  </si>
  <si>
    <t>63 diálogos comunitrios en municipios con iniciativas, proyectos y programas dirigidas a la atención y participación de la niñez y la adolescencia.</t>
  </si>
  <si>
    <t>En cuanto la meta física, algunas localidades presentaron dificultades logísticas para la organización de los diálogos, tales como disponibilidad de espacios adecuados y las condiciones climáticas adversas también jugaron un papel crucial en el retraso o la cancelación de varios eventos planificados. En cuanto la meta financiera este producto no presenta desvío significativo.</t>
  </si>
  <si>
    <t xml:space="preserve">12-Promoción y difusión para la sencibilización en materia de los derechos de la niñez y la adolescencia dirigido a la sociedad en general. </t>
  </si>
  <si>
    <t xml:space="preserve">Promoción y difusión para la sencibilización en materia de los derechos de la niñez y la adolescencia dirigido a la sociedad en general. </t>
  </si>
  <si>
    <t>Este programa se refiere al servicio de atención integral que ofrece CONANI, a través de los Hogares de Paso y al servicio de seguimiento de casos Judiciales de Niños, Niñas y Adolescentes. A través de los equipos multidisciplinarios que se encuentran colocados en los Tribunales especializados de Niños, Niñas y Adolescentes.</t>
  </si>
  <si>
    <t>02-Niños, niñas y adolescentes con atención integral en los hogares de paso</t>
  </si>
  <si>
    <t>05-Niños, niñas y adolescentes con evaluaciones psicológicas y socio-familiares</t>
  </si>
  <si>
    <t>06-Niños, niñas y adolescentes en situación de espacio público y/o movilidad y peores formas de trabajo infantil (PFTI) atendidos en programas residenciales y ambulatorios</t>
  </si>
  <si>
    <t>1670 niños, niñas y adolescentes atendidos</t>
  </si>
  <si>
    <t>En cuanto a la meta fisica, esta fue sobre pasada debido a la alza en las denuncias ante riesgo y la alza en la movilidad y trabajo infantil. En cuanto a la meta financiera en este programa se atribuye principalmente a las demoras en los procesos de compras que afectaron su ejecución. Además, ciertos proveedores no presentaron sus facturas en tiempo y forma, lo cual generó retrasos adicionales. Estos factores combinados incidieron negativamente en el logro de los objetivos establecidos, afectando la fluidez y eficiencia del programa en su conjunto.</t>
  </si>
  <si>
    <t>Fueron realizadas 2042 evaluaciones psicológicas y socio-familiares a NNA</t>
  </si>
  <si>
    <t>En cuanto a la meta física, la cantidad reflejada en el indicador (tanto de las oficinas de CONANI en los territorios como de los equipos multidisciplinarios en los tribunales para los NNA en conflicto con la ley), se debió a que hubo una actualización en la herramienta de reporte de evidencia lo cual se reflejado en el cumplimiento de meta, ya que la actualización para la mejora de la calidad del reporte de estos indicadores, requirió tiempo y adaptación de los actores. En cuanto a la meta financiera, este producto no presenta desvío significativo.</t>
  </si>
  <si>
    <t xml:space="preserve">99 niños, niñas y adolescentes rescatados en jornadas, operativos o denuncias por situación de espacio público y/o movilidad y peores formas de trabajo infantil (PFTI) </t>
  </si>
  <si>
    <t>En cuanto a la meta física, se puede evidenciar el exceso de la meta debido a riesgos como la reincidencia de menores abordados y la crisis migratoria de Haití, además de la posibilidad de realizar mas jornada de protección en este trimestre. En cuanto a la meta financiera este producto no presenta desvío significativo.</t>
  </si>
  <si>
    <t xml:space="preserve">07-Niñas, niños y adolescentes participando en programas de educación integral en sexualidad en el contexto comunitario. </t>
  </si>
  <si>
    <t xml:space="preserve">08-Niños, niñas y adolescentes incorporados a programas y actividades culturales, deportivas, de ocio y esparcimiento para el desarrollo de habilidades sociales y proyectos de vida alternativos. </t>
  </si>
  <si>
    <t>09-Padres, madres y/o tutores reciben sensibilización, capacitación y acompañamiento en habilidades parentales, crianza positiva y otras intervenciones a través de programas de apoyo sociofamiliar.</t>
  </si>
  <si>
    <t>614 Niñas, niños y adolescentes participaron en programas de educación integral en sexualidad en el contexto comunitario.</t>
  </si>
  <si>
    <t>En cuanto a la meta física, el proceso de reclutamiento de facilitadores para los programas de ESI comenzó al inicio del trimestre. Este proceso es crucial para garantizar que los facilitadores sean adecuadamente seleccionados y capacitados para impartir los programas de manera efectiva. Una parte significativa del tiempo se dedicó al proceso de formación de los facilitadores. A pesar de los desafíos mencionados, se logró alcanzar a 614 adolescentes, con una participación equilibrada entre géneros (361 masculino y 253 femenino). En cuanto a la meta financiera, no se programaron recursos por lo tanto no hubo ejecución de los mismos, sin embargo debido a la existencia de materiales didácticos en los almacenes de CONANI y al aprovechamiento del espacio dentro de otros productos del programa 45, se logro impactar la población mencionada.</t>
  </si>
  <si>
    <t xml:space="preserve">758 Niños, niñas y adolescentes incorporados a programas y actividades culturales, deportivas, de ocio y esparcimiento para el desarrollo de habilidades sociales y proyectos de vida alternativos. </t>
  </si>
  <si>
    <t>En cuanto a la meta física, esta fue por debajo de la meta programada debido a que durante este trimestre, se inició el reclutamiento de facilitadores y la formación de los mismos. Con los recursos disponibles se realizaron actividades culturales y deportivas gracias al apoyo del equipo de las oficinas regionales y municipales, estas actividades incluyeron talleres de expresión cultural y tardes lúdicas y recreativas, impactando a una población total de 758 niños, niñas y adolescentes. En cuanto a la meta financiera, esta no presenta desvío por encima o por debajo del 5%.</t>
  </si>
  <si>
    <t>987 Padres, madres y/o tutores recibieron sensibilización, capacitación y acompañamiento en habilidades parentales, crianza positiva y otras intervenciones a través de programas de apoyo sociofamiliar.</t>
  </si>
  <si>
    <t>En cuanto a la meta física, durante este trimestre, se inició el proceso de compra de materiales y el reclutamiento de facilitadores. Nos encontramos en la parte de formación de los facilitadores esencial para garantizar que los talleres de Crianza Positiva se desarrollen de manera efectiva y que los facilitadores cuenten con las herramientas y conocimientos necesarios. Con los recursos disponibles realizaron encuentros en las comunidades, logrando capacitar a un total de 987 personas. Estos talleres proporcionaron herramientas y estrategias efectivas para fomentar un ambiente familiar y comunitario que apoye el desarrollo integral y el bienestar de los niños, niñas y adolescentes. En cuanto a la meta financiera, este producto no presenta desvío por encima o por debajo del 5%.</t>
  </si>
  <si>
    <t>Ejecutar las metas de acuerdo a lo planificado, a fin de cumplir con los propósitos fundamentales de los productos.</t>
  </si>
  <si>
    <t xml:space="preserve">Revisado por: </t>
  </si>
  <si>
    <t>Departamento de Formulación, Monitoreo y Evaluación de Planes, Programas y Proyectos</t>
  </si>
  <si>
    <t xml:space="preserve">Aprobado por: </t>
  </si>
  <si>
    <t>Semestre enero-junio 2024</t>
  </si>
  <si>
    <t>Programación Semestral</t>
  </si>
  <si>
    <t>Ejecución Semestral</t>
  </si>
  <si>
    <t>67 Niños, niñas y adolescentes integrados en una familia por adopción</t>
  </si>
  <si>
    <t>En cuanto a la meta física, esta no fue posible debido a que no se realizaron las comisiones de asignación programadas para el total de adopciones comprometidas al trimestre, estás comisiones son la que dan paso al proceso de convivencia previa por 60 días para posteriormente proceder al deposito del expediente ante los tribunales de NNA, si este proceso no se lleva a cabo no se concreta la adopción. Se depositaron 32 expedientes para un total de 34 adopciones. En cuanto a la meta financiera, este producto no presenta desvío significativo.</t>
  </si>
  <si>
    <t>21 Niños, niñas y adolescentes integrados en una familia mediante programa de acogida</t>
  </si>
  <si>
    <t>En cuanto a la meta física, esta presenta desvío debido a que para la colocación de los NNA en una familia acogedora se requiere la evaluación de las familias postulantes y al no presentarse el total de familias citadas en el trimestre, no se pudo completar la meta programada dentro de las fechas. En cuanto a la meta financiera, este producto no presenta desvío significativo.</t>
  </si>
  <si>
    <t>264 Niños, niñas y adolescentes reintegrados en el seno familiar</t>
  </si>
  <si>
    <t>En cuanto a la meta física, no se completó la meta debido a que varios expedientes están a espera de aprobación de la fiscalía para la terminación de la orden de protección. El proceso de egreso de un niño, niña y adolescente se realiza entre CONANI y la Fiscalía de niñez y adolescencia. En cuanto a la meta financiera no presenta desvío significativo.</t>
  </si>
  <si>
    <t>196 ASFL, OG y entidades del sector privado que gestionan programas de atención a niños, niñas y adolescentes supervisados por CONANI</t>
  </si>
  <si>
    <t>En cuanto a la meta física, en el primer trimestre no se supervisaron las ASFL de servicios ambulatorios para realizar las supervisiones de mano con el proceso de inicio de presentación de solicitudes de subvención. En el segundo trimestre la meta física fue superada debido a que se sumaron acompañamientos adicionales relacionados a garantizar que las ASFL subvencionadas en este año, pudieran presentar sus propuestas de solicitud de fondos para el 2025. En cuanto a la meta financiera, este producto no presenta desvio por encima o por debajo del 5%.</t>
  </si>
  <si>
    <t>6,716 Niños, niñas y adolescentes atendidos por los diferentes mecanismos de orientación y denuncia para la protección de sus derechos</t>
  </si>
  <si>
    <t>En cuanto a la meta física, el desvío al alza se debió al periodo de vacaciones en los centros educativos y a la situación del vecino país de Haití, ademas de la ampliación de la red de servicios para la atención a denuncias que realizó el CONANI por los diferentes mecanismos. Con relación a la meta financiera, este producto no presenta desvío significativo.</t>
  </si>
  <si>
    <t>107 diálogos comunitarios en municipios que cuentan con iniciativas, proyectos y programas dirigidas a la atención y participación de la niñez y la adolescencia.</t>
  </si>
  <si>
    <t>En cuanto la meta física, el comportamiento de la ejecución respondió a una alta demanda en las comunidades, a pesar de que algunas localidades presentaron dificultades logísticas para la organización de los diálogos, tales como disponibilidad de espacios adecuados y las condiciones climáticas adversas también jugaron un papel crucial en el retraso o la cancelación de varios eventos planificados. En cuanto la meta financiera este producto no presenta desvío significativo.</t>
  </si>
  <si>
    <t>3,453 atenciones a niños, niñas y adolescentes en los hogares de paso, con un promedio de 576 personas por mes</t>
  </si>
  <si>
    <t>En cuanto a la meta física, esta fue superada debido al alza en las denuncias ante riesgo y el alza en la movilidad y trabajo infantil. En cuanto a la meta financiera en el primer trimestre este producto se vió afectado por la aprobación de la modificación de adición de los fondos subutilizados en marzo. La tardanza en la aprobación no permitió solicitar a DIGEPRES una modificación y/o actualización de la programación financiera del T1 dentro del plazo establecido. Una vez llegada dicha modificación (Fondo 121) se ejecutaron las facturas acumuladas durante los primeros meses que pertenecen a procesos adjudicados del 2023. En el segundo trimestre, el desvío en la ejecución financiera responde principalmente a las demoras en los procesos de compras que afectaron su ejecución. Además, ciertos proveedores no presentaron sus facturas en tiempo y forma, lo cual generó retrasos adicionales. Estos factores combinados incidieron negativamente en el logro de los objetivos establecidos, afectando la fluidez y eficiencia del programa en su conjunto.</t>
  </si>
  <si>
    <t>4,232 evaluaciones psicológicas y sociofamiliares a niños, niñas y adolescentes</t>
  </si>
  <si>
    <t>En cuanto a la meta física, las oficinas regionales, municipales y equipos multidisciplinarios al recibir mayor demanda de casos se ejecutaron mayores evaluaciones psicológicas y sociofamiliares. En cuanto a la meta financiera no presenta desvío significativo.</t>
  </si>
  <si>
    <t>212 niños, niñas y adolescentes en situación de espacio público y/o movilidad y peores formas de trabajo infantil (PFTI) atendidos en programas residenciales y ambulatorios</t>
  </si>
  <si>
    <t xml:space="preserve">2,382 Niñas, niños y adolescentes participando en programas de educación integral en sexualidad en el contexto comunitario. </t>
  </si>
  <si>
    <t>En cuanto a la meta física, el proceso de reclutamiento de facilitadores para los programas de ESI comenzó al inicio del trimestre. Este proceso es crucial para garantizar que los facilitadores sean adecuadamente seleccionados y capacitados para impartir los programas de manera efectiva. Una parte significativa del tiempo se dedico al proceso de formación de los facilitadores. A pesar de los desafíos mencionados, se logró alcanzar a 614 adolescentes, con una participación equilibrada entre géneros (361 masculino y 253 femenino). En cuanto a la meta financiera, este producto fue afectado por una modificación presupuestaria (2024-534) disminuido a 700,000.00 en el primer trimestre. En el segundo trimestre no se programaron recursos por lo tanto no hubo ejecución de los mismos, sin embargo debido a la existencia de materiales didácticos en los almacenes de CONANI y al aprovechamiento del espacio dentro de otros productos del programa 45, se logro impactar la población mencionada.</t>
  </si>
  <si>
    <t xml:space="preserve">2,526 Niños, niñas y adolescentes incorporados a programas y actividades culturales, deportivas, de ocio y esparcimiento para el desarrollo de habilidades sociales y proyectos de vida alternativos. </t>
  </si>
  <si>
    <t>En cuanto a la meta física, esta fue por debajo de la meta programada debido a que en el segundo trimestre se inició el reclutamiento y formación de facilitadores. Con los recursos disponibles se realizaron actividades culturales y deportivas gracias al apoyo del equipo de las oficinas regionales y municipales, estas actividades incluyeron talleres de expresión cultural y tardes lúdicas y recreativas, impactando a una población total de 758 niños, niñas y adolescentes. En cuanto a la meta financiera, esta no presenta desvío significativo.</t>
  </si>
  <si>
    <t>2,786 Padres, madres y/o tutores reciben sensibilización, capacitación y acompañamiento en habilidades parentales, crianza positiva y otras intervenciones a través de programas de apoyo sociofamiliar.</t>
  </si>
  <si>
    <t>En cuanto a la meta física, fue superada debido a la demanda comunitaria, y procesos de articulación interinstitucional con otra organización para dar respuesta a la comunidad, a pesar de que en el segundo trimestre las operaciones se enfocaron en la parte de formación de los facilitadores esencial para garantizar que los talleres de Crianza Positiva se desarrollen de manera efectivas. Con los recursos disponibles realizaron encuentros en las comunidades, logrando capacitar a un total de 987 personas. Estos talleres proporcionaron herramientas y estrategias efectivas para fomentar un ambiente familiar y comunitario que apoye el desarrollo integral y el bienestar de los niños, niñas y adolescentes. En cuanto a la meta financiera, este producto fue afectado por una modificación presupuestaria (2024-534) disminuido a 1,400,000 en el primer trimestre.</t>
  </si>
  <si>
    <t>Trimestre julio-septiembre 2024</t>
  </si>
  <si>
    <t xml:space="preserve">Hora: </t>
  </si>
  <si>
    <t>Trimestre Octubre-Diciembre 2024</t>
  </si>
  <si>
    <t>31 niños, niñas y adolescentes integrados en una familia por adopción</t>
  </si>
  <si>
    <t>Este producto no tuvo desvío físico ni financiero relevantes en el período octubre-diciembre 2024</t>
  </si>
  <si>
    <t>16 niños, niñas y adolescentes integrados en una familia mediante programa de acogida</t>
  </si>
  <si>
    <t>En cuanto a la meta física, la ejecución ese vio afectada con un 30% por debajo de lo programado. Para el cuarto trimestre se contempló la colocación de 23 NNA en familias acogedoras, sin embargo, por diversas situaciones presentadas con las familias y con los NNA preseleccionados sólo se colocaron 16 NNA, lo que representa 70% de la meta. Dichas situaciones están enmarcadas en: 
- Familias que por situaciones particulares no muestran apertura para recibir adolescentes  y NNA de ascendencia extranjera.
- Algunos de los NNA preseleccionados, en total (7) no fue posible completar el proceso por no contar con autorización oportuna de los fiscales que llevan los casos. 
- Por disposición de los directivos del departamento y Dirección Ejecutiva, algunas familias que forman parte de la institución no fue posible colocar NNA bajo el proyecto vivir la navidad en familia en estos momentos. Importante resaltar, que los resultados del Programa de Acogimiento Familiar, se pueden ver afectados por decisión unilateral de las familias postulantes, quienes tienen la potestad de aceptar o rechazar un NNA propuesto. Los postulantes tienen la última palabra en la toma de decisión respecto a la colocación de los NNA en sus familias, en la mayoría de los casos, tienen predefinido un rango etario, sexo u otras particularidades que no siempre coincide con el perfil de los NNA candidatos para el Acogimiento. En cuanto a la meta financiera, este producto no presenta desvío significativo. A pesar de que hubo un desvío de 30% en la ejecución física, la colocación de los NNA es un paso del proceso que también conlleva evaluaciones, visitas a las familias y seguimiento a los NNA colocados en familias. Por tanto, la ejecución financiera no garantiza el logro de la meta física, pero los recursos son necesarios para poder lograrla.</t>
  </si>
  <si>
    <t>132 Niños, niñas y adolescentes reintegrados en el seno familiar</t>
  </si>
  <si>
    <t>La ejecución física se mantuvo un 35% por debajo de la meta programada debido a varios factores que dificultaron el egreso de los hogares de paso. Entre estos factores destacan la salida de varios trabajadores sociales del hogar Padre Luis Rosario, los retrasos en las respuestas a los trabajos sociales solicitados y la demora de actores externos clave, como los fiscales, cuya participación es determinante para el egreso. Es importante señalar que el egreso de los hogares de paso no depende exclusivamente del CONANI, ya que es el Ministerio Público quien solicita la medida de protección para niños, niñas y adolescentes.
A pesar de este desvío en la ejecución física, la ejecución financiera no presentó variaciones. Esto se debe a que la carga financiera de este producto corresponde principalmente al personal multidisciplinario que atiende a los NNA bajo protección en hogares de paso. Por ello, no existe una relación directamente proporcional entre la ejecución física y la financiera.</t>
  </si>
  <si>
    <t>Para la planificación de la meta física de los periodos siguiente tomar en consideración ejecutar más expediente de niños, niñas y adolescentes.</t>
  </si>
  <si>
    <t>81 ASFL, OG y entidades del sector privado que gestionan programas de atención a niños, niñas y adolescentes supervisados por CONANI</t>
  </si>
  <si>
    <t>Este producto no tuvo desvío físico ni financiero relevante en el período octubre-diciembre 2024</t>
  </si>
  <si>
    <t>5,102 niños, niñas y adolescentes atendidos por los diferentes mecanismos de orientación y denuncia para la protección de sus derechos</t>
  </si>
  <si>
    <t>"El volumen de casos atendidos superó la meta del trimestre en un 59%, debido a varios factores. Primero, las metas trimestrales se basan en estimaciones del comportamiento del año anterior, lo que puede no reflejar la realidad actual. El aumento de situaciones de vulnerabilidad, riesgo y vulneración de derechos generó una mayor necesidad de acción por parte de los equipos técnicos del CONANI en el territorio.
Otro factor clave fue el fortalecimiento de los equipos técnicos en oficinas regionales y municipales, resultado de capacitaciones continuas en protección de los derechos de niños, niñas y adolescentes. Esto mejoró su capacidad para identificar riesgos y brindar atención proactiva. La implementación de nuevas herramientas tecnológicas para la gestión de expedientes también optimizó el manejo de información, facilitando la coordinación entre entidades, reduciendo tiempos de respuesta y aumentando la eficiencia operativa.
Además, se ha avanzado en sensibilizar a las comunidades sobre la protección de los derechos de menores, lo que incrementó las denuncias y solicitudes de intervención. Esto refleja una mayor confianza en la institución y un cambio positivo en la conciencia social hacia la prevención y atención de casos de maltrato y otras formas de vulneración.
A pesar de superar la meta física, la ejecución financiera se mantuvo dentro de lo planificado, ya que los costos están relacionados principalmente con el personal que atiende los casos. La mayor demanda no implicó un aumento proporcional del personal en el período, demostrando la capacidad del equipo para responder proactivamente sin generar mayores costos financieros.
"</t>
  </si>
  <si>
    <t>Fueron realizados 38 dialogos en  los Municipios con iniciativas, proyectos y programas dirigidas a la atención y participación de la niñez y la adolescencia.</t>
  </si>
  <si>
    <t>Durante este período se realizaron 38 diálogos comunitarios, con un desvio de 380% por encima de lo programado. El desvió respondió a la demanda ciudadana, ya que, los diálogos es uno de los espacios más naturales desde donde el CONANI promueve la participación de la comunidad, permitiéndoles expresarse de manera libre. En cuanto a la meta financiera, este producto no presentó desvío significativo. La magnitud de la ejecución financiera y física no es similar debido a que, estos diálogos se llevaron a cabo en las comunidades y en articulación con autoridades locales que facilitaron espacios para la celebración de los diálogos. Además del informe de ejecución física y la matriz de diálogos celebrados, se incluye en las evidencias una muestra de los listados de participantes y fotos de algunos de estos diálogos, para referencia.</t>
  </si>
  <si>
    <t xml:space="preserve">Fueron realizadas dos (2) Promociones y difusión para la sencibilización en materia de los derechos de la niñez y la adolescencia dirigido a la sociedad en general. </t>
  </si>
  <si>
    <t>1,552 niños, niñas y adolescentes con atención integral en los hogares de paso</t>
  </si>
  <si>
    <t>Este producto no presenta desvíos físicos ni financieros significativos</t>
  </si>
  <si>
    <t>2,182 niños, niñas y adolescentes con evaluaciones psicológicas y socio-familiares</t>
  </si>
  <si>
    <t>La ejecución física estuvo 15% por encima de la meta programada lo que responde a una alta demanda de solicitudes y situaciones afectado a nna que requirieron este abordaje. Este comportamiento es coherente con el comportamiento del producto 6943 y el volumen de niños, niñas y adolescentes atendidos. Además, se integró nuevo personal a los equipos, lo que permitió mayores resultados. La ejecución financiera no tiene desvíos significativos en vista de que los principales insumos de este producto son los colaboradores de los equipos multidisciplinarios.</t>
  </si>
  <si>
    <t>61 niños, niñas y adolescentes en situación de espacio público y/o movilidad y peores formas de trabajo infantil (PFTI) atendidos en programas residenciales y ambulatorios</t>
  </si>
  <si>
    <t>En cuanto a la meta física, la ejecución se vió afectada con un 13% por debajo de lo programado debido a riesgos y factores imprevistos como la suspension de jornadas por condiciones climáticas adversas (vaguada y onda tropical en octubre y noviembre, respectivamente) y el aumento de casos en los espacios de protección, limtando los cupos disponibles en el Sistema de Protección de NNA con el perfil de los casos que se abordan con este programa. Además, se priorizó brindar atención oportuna a los casos ya abordados garantizando el seguimiento sociofamiliar y la implementación del plan de acción individual para la restitución de derechos. En cuanto a la meta finaciera, este producto no presenta desvío significativo. No obstante, como es de conocimiento general, el CONANI está atravesando un proceso de reestructuración presupuestaria y manteniendo un constante acercamiento con DIGEPRES, debido al presupuesto deficitario que hemos enfrentado en 2024. En este contexto, es importante destacar que la meta financiera se ha ejecutado en un 100%, aunque este monto sólo representa una parte de lo que realmente requieren tanto el producto como la meta física establecida.</t>
  </si>
  <si>
    <t xml:space="preserve">6,678 niñas, niños y adolescentes participando en programas de educación integral en sexualidad en el contexto comunitario. </t>
  </si>
  <si>
    <t>En cuanto a la meta física, esta se desvió un 71% por encima de lo programado. El Programa de Capacitación para Adolescentes en Educación Sexual Integral, Habilidades para la Vida y Prevención de Uniones Tempranas y Embarazo en Adolescentes ha superado las metas iniciales propuestas, logrando un alcance significativo durante el cuarto trimestre, octubre-diciembre de 2024. Este logro responde a una planificación estratégica y a la implementación de 
medidas efectivas que potenciaron la capacidad de cobertura del programa.
Entre los factores clave que justifican este resultado elevado se destacan:
1. La extensión del programa a nuevas comunidades que permitió llegar a más adolescentes en zonas de difícil acceso, donde las necesidades de educación integral en sexualidad son más acentuadas.
2. La colaboración con aliados estratégicos, como escuelas, centros comunitarios y 
organizaciones locales, facilitó el acceso a más beneficiarios, optimizando los recursos 
humanos y logísticos. Además, se siguen sintiendo los efectos del retraso que sufrieron las ASFL con las que se terceriza una parte de este programa en la primera parte del año. El retraso generó un incremento en las actividades desde el tercer trimestre, ya que se buscó acelerar y compensar el tiempo perdido. Para lograrlo, se ajustaron algunos mecanismos de trabajo y estrategias, además de ampliar el equipo de formación para dar una respuesta más eficiente. Esto permitió una mayor acogida de los talleres realizados en las comunidades, facilitando una mayor participación de adolescentes.
A pesar del desvío físico, la ejecución financiera se mantuvo estable. La colaboración con aliados estratégicos y la optimización de recursos permitieron maximizar resultados sin incrementar significativamente los costos.
Como evidencia, además del informe y la matriz de sensibilización se anexaron listados de participantes, que documentan la asistencia de adolescentes a múltiples sesiones del programa.</t>
  </si>
  <si>
    <t xml:space="preserve">5,385 niños, niñas y adolescentes incorporados a programas y actividades culturales, deportivas, de ocio y esparcimiento para el desarrollo de habilidades sociales y proyectos de vida alternativos. </t>
  </si>
  <si>
    <t>La meta física se desvió un 38% por encima de lo programado. Las acciones de Animación Sociocultural (ASC) han superado significativamente las metas 
establecidas, este logro excepcional refleja el impacto positivo de las estrategias 
implementadas y la pertinencia de las actividades desarrolladas en el marco de este programa. Entre los factores que justifican el alcance logrado, se destacan los siguientes:
1. La extensión de las actividades a nuevas localidades y espacios comunitarios permitió involucrar a una mayor cantidad de beneficiarios, incluyendo aquellos en áreas rurales y de difícil acceso.
2. La colaboración con aliados estratégicos, como escuelas, centros comunitarios y 
organizaciones locales, facilitó el acceso a más beneficiarios, optimizando los recursos 
humanos y logísticos. Además, se siguen sintiendo los efectos del retraso que sufrieron las ASFL con las que se terceriza una parte de este programa en la primera parte del año. El retraso generó un incremento en las actividades desde el tercer trimestre, ya que se buscó acelerar y compensar el tiempo perdido. Para lograrlo, se ajustaron algunos mecanismos de trabajo y estrategias, además de ampliar el equipo de formación para dar una respuesta más eficiente. Esto permitió una mayor acogida de los talleres realizados en las comunidades, facilitando una mayor participación de adolescentes.
A pesar del desvío físico, la ejecución financiera se mantuvo estable. La colaboración con aliados estratégicos y la optimización de recursos permitieron maximizar resultados sin incrementar significativamente los costos. Además, la presencia en nuevos territorio facilitó el incremento en la participación, logrando alcanzar más jóvenes con un esfuerzo logístico similar.
Como evidencia, además del informe y la matriz de sensibilización se anexaron listados de participantes, que documentan la asistencia de adolescentes a múltiples sesiones del programa.</t>
  </si>
  <si>
    <t>6,871 padres, madres y/o tutores reciben sensibilización, capacitación y acompañamiento en habilidades parentales, crianza positiva y otras intervenciones a través de programas de apoyo sociofamiliar.</t>
  </si>
  <si>
    <t>La meta física se desvió un 56% por encima de lo programado. Las acciones de Animación Sociocultural (ASC) han superado significativamente las metas 
establecidas, este logro excepcional refleja el impacto positivo de las estrategias 
implementadas y la pertinencia de las actividades desarrolladas en el marco de este programa. Entre los factores que justifican el alcance logrado, se destacan los siguientes:
1. La extensión de las actividades a nuevas localidades y espacios comunitarios permitió involucrar a una mayor cantidad de beneficiarios, incluyendo aquellos en áreas rurales y de difícil acceso.
2. La colaboración con aliados estratégicos, como escuelas, centros comunitarios y 
organizaciones locales, facilitó el acceso a más beneficiarios, optimizando los recursos 
humanos y logísticos. Además, se siguen sintiendo los efectos del retraso que sufrieron las ASFL con las que se terceriza una parte de este programa en la primera parte del año. El retraso generó un incremento en las actividades desde el tercer trimestre, ya que se buscó acelerar y compensar el tiempo perdido. Para lograrlo, se ajustaron algunos mecanismos de trabajo y estrategias, además de ampliar el equipo de formación para dar una respuesta más eficiente. Esto permitió una mayor acogida de los talleres realizados en las comunidades, facilitando una mayor participación de adolescentes.
A pesar del desvío físico, la ejecución financiera se mantuvo estable. La colaboración con aliados estratégicos y la optimización de recursos permitieron maximizar resultados sin incrementar significativamente los costos. Además, la presencia en nuevos territorio facilitó el incremento en la participación, logrando alcanzar más jóvenes con un esfuerzo logístico similar.
Como evidencia, además del informe y la matriz de sensibilización se anexaron listados de participantes, que documentan la asistencia de adolescentes a múltiples sesiones del programa.</t>
  </si>
  <si>
    <t>Trimestre julio- septiembre 2024</t>
  </si>
  <si>
    <t>Reinserción de 40 NNA, al seno familiar por medio de adopción.</t>
  </si>
  <si>
    <t>En cuanto a la meta fisica, la ejecución se vió afectada con un 43% por debajo de lo programado, debido a que la realización de las comisiones de asignación de adopción responde a que hayan expedientes preparados, no sólo de niños candidatos a adopción sino tambien de familias interesadas que hayan agotado el ciclo total de evaluación. El limitado interés de familias en la adopción de los nna identificados como candidatos dificulta la integración de más nna al entorno familiar. En cuanto a la meta finaciera, este producto no presenta desvío significativo pues la ejecución física no depende únicamente de la ejecución financiera.</t>
  </si>
  <si>
    <t>Reinserción de 11 NNA, al seno familiar por medio de programa de acogida.</t>
  </si>
  <si>
    <t>En cuanto a la meta física, la ejecución ese vió afectada con un 48% por debajo de lo programado, debido a que los niños y niñas cuyos expedientes estaban preparados y evaluados como parte del programa, no pudieron ser integrados en familias por diversos factores, entre ellos: las familias tenían requerimientos específicos sobre los NNA que estaban en la disposición de recibir. Además, algunas familias tuvieron dificultades para completar el ciclo de visitas de evaluación dentro del período. Este programa depende ampliamente de la compenetración de las familias y los niños, niñas y adolescentes, garantizando la satisfacción de las necesidades de ambas partes. La meta financiera no se vió afectada porque la colocación de los NNA es un paso del proceso, que también conlleva evaluaciones, visitas a las familias y seguimiento a los NNA colocados en familias.</t>
  </si>
  <si>
    <t>Reintegración de 144 NNA al seno familiar</t>
  </si>
  <si>
    <t>En cuanto a la meta física, la ejecución ese vió afectada con un 25% por debajo de lo programado, no fue posible alcanzar la meta dado que se dedicaron esfuerzos al traslado a ASFL de NNA que no tienen la posibilidad de reinserción familiar inmediata. Lo que implicó que parte del personal técnico de algunos hogares dedicaran mayor tiempo a la actualización y digitalización de expedientes acorde al nuevo esquema establecido. A esto se agrega, la espera de respuestas de fiscales y tribunales a los que se le han remitido informes de trabajo social para la variación de medidas de protección. En cuanto a la meta financiera, este producto no presento desvió significativo. En este caso, ejecucion física no es directamente proprocional a la financiera porque se hacen los esfuerzos  independientemente del logro.</t>
  </si>
  <si>
    <t>125 ASFL, OG y entidades del sector privado que gestionan programas de atención a niños, niñas y adolescentes supervisados por CONANI</t>
  </si>
  <si>
    <t>En cuanto al desvío de la meta fisica, no tuvo desvío significativo. En cuanto a la meta financiera, este producto tampoco presentó desvío significativo.</t>
  </si>
  <si>
    <t>3568 Niños, niñas y adolescentes atendidos por los diferentes mecanismos de orientación y denuncia para la protección de sus derechos</t>
  </si>
  <si>
    <t>En cuanto a la meta física, la ejecución fué de un 12% por encima de lo programado. Durante todo el año se han ido fortaleciendo los equipos técnicos en las Oficinas Regionales y Municipales, permitiendo superar la meta de casos gestionados. Este aumento se logró por la mejora en la capacidad de respuesta, la protección de menores y la implementación de nuevas herramientas tecnológicas. Además, se avanzó en la sensibilización de los derechos de los menores lo que pudo haber impulsado más denuncias. El logro de esta meta física no solo está determinado por la capacidad de respuesta de las oficinas, sino también por las denuncias que realiza la ciudadanía. En cuanto a la meta finaciera, este producto no presenta desvío significativo.</t>
  </si>
  <si>
    <t>46 diálogos comunitrios en municipios con iniciativas, proyectos y programas dirigidas a la atención y participación de la niñez y la adolescencia.</t>
  </si>
  <si>
    <t>En cuanto a la meta física, la ejecución se vió afectada con un 38% por debajo de lo programado, porque, a pesar de la convocatoria en las localidades, la participación de las personas fué insuficiente, lo que impidió desarrollar algunos de los diálogos convocados. En cuanto a la meta financiera, este producto no presentó desvío significativo. No obstante, como es de conocimiento general, el CONANI está atravesando un proceso de reestructuración presupuestaria y manteniendo un constante acercamiento con DIGEPRES, debido al presupuesto deficitario que hemos enfrentado en 2024. En este contexto, es importante destacar que la meta financiera se ha ejecutado en un 100%, aunque este monto sólo representa una parte de lo que realmente requieren tanto el producto como la meta física establecida. Por lo tanto, el alcance de la producción física está correlacionado directamente con el esfuerzo financiero realizado.</t>
  </si>
  <si>
    <t xml:space="preserve">1 campaña de promoción y difusión para la sencibilización en materia de los derechos de la niñez y la adolescencia dirigido a la sociedad en general. </t>
  </si>
  <si>
    <t>En cuanto al desvío de meta fisica, este producto cumplió con su meta programada. En cuanto a la meta financiera, este producto no presento desvió significativo.</t>
  </si>
  <si>
    <t>1634 niños, niñas y adolescentes atendidos</t>
  </si>
  <si>
    <t>Fueron realizadas 1857 evaluaciones psicológicas y socio-familiares a NNA</t>
  </si>
  <si>
    <t>En cuanto a la meta física, la ejecución ese vió afectada con un 26% por debajo de lo programado. La cifra reflejada en el indicador de evaluaciones sociofamiliares y psicologícas se debe a una disminución en la cantidad de usuarios que buscaron apoyo psicológico ambulatorio, especialmente en el mes de julio de este trimestre. Este cambio en el nivel de denuncias no tuvo un impacto financiero puesto que los insumos de este producto son los colaboradores de los equipos multidisciplinarios, los cuales mantuvieron sin variación.</t>
  </si>
  <si>
    <t xml:space="preserve">80 niños, niñas y adolescentes rescatados en jornadas, operativos o denuncias por situación de espacio público y/o movilidad y peores formas de trabajo infantil (PFTI) </t>
  </si>
  <si>
    <t>En cuanto a la meta física, la ejecución ese vió afectada con un 6% por debajo de lo programado. Debemos señalar la decisión administrativa de la suspensión temporal de las jornadas de protección, debido a la sobrepoblación en los espacios de protección, esta medida afectó la realización de jornadas en los meses de agosto y septiembre, hasta tanto se implementen estrategias que faciliten la movilidad de los NNA que se encuentran en los espacios de protección designados. En cuanto a la meta financiera, este producto no presentó desvío significativo. No obstante, como es de conocimiento general, el CONANI está atravesando un proceso de reestructuración presupuestaria y manteniendo un constante acercamiento con DIGEPRES, debido al presupuesto deficitario que hemos enfrentado en 2024. En este contexto, es importante destacar que la meta financiera se ha ejecutado en un 100%, aunque este monto sólo representa una parte de lo que realmente requieren tanto el producto como la meta física establecida. Por lo tanto, el alcance de la producción física está correlacionado directamente con el esfuerzo financiero realizado.</t>
  </si>
  <si>
    <t>4047 Niñas, niños y adolescentes participaron en programas de educación integral en sexualidad en el contexto comunitario.</t>
  </si>
  <si>
    <t>En cuanto a la meta física, la ejecución fué de un 125% por encima de lo programado. Las ASFL con las que se terceriza una parte de este programa de sensibilización sufrieron retrasos en la primera parte del año en la implementación de los programas.  El retraso generó un incremento en las actividades durante el tercer trimestre, ya que se buscó acelerar y compensar el tiempo perdido. Para lograrlo, se ajustaron algunos mecanismos de trabajo y estrategias, además de ampliar el equipo de formación para dar una respuesta más eficiente. Esto permitió una mayor acogida de los talleres realizados en las comunidades, facilitando una mayor participación de adolescentes. Aunque el programa está enfocado en territorios priorizados, las Oficinas Regionales y Municipales ampliaron su alcance, impactando positivamente a familias y comunidades adicionales. En cuanto a la meta financiera, este producto no presentó un desvío significativo.</t>
  </si>
  <si>
    <t xml:space="preserve">3120 Niños, niñas y adolescentes incorporados a programas y actividades culturales, deportivas, de ocio y esparcimiento para el desarrollo de habilidades sociales y proyectos de vida alternativos. </t>
  </si>
  <si>
    <t>En cuanto a la meta física, la ejecución fué de un 73% por encima de lo programado. Este incremento se generó también por los retrasos en la implementación durante la primera parte del año. Estos retrasos generaron un aumento en las actividades durante el tercer trimestre, ya que se buscaron mecanismos de trabajo y estrategias, lo que permitió una respuesta más eficiente. En cuanto a la meta financiera, este producto no presentó un desvío significativo.</t>
  </si>
  <si>
    <t>3547 Padres, madres y/o tutores recibieron sensibilización, capacitación y acompañamiento en habilidades parentales, crianza positiva y otras intervenciones a través de programas de apoyo sociofamiliar.</t>
  </si>
  <si>
    <t>En cuanto a la meta física, la ejecución fué de un 82% por encima de lo programado. Las entidades con las que se terceriza parte del programa de sensibilización sufrieron retrasos en la implementación durante la primera parte del año. Estos retrasos generaron un incremento en las actividades durante el tercer trimestre, ya que se buscó proporcionar herramientas y estrategias efectivas para promover prácticas de crianza respetuosas de los derechos de niños, niñas y adolescentes, mejorando la comunicación y fortaleciendo los vínculos familiares. Esto permitió una respuesta más eficiente, facilitando una mayor participación. En cuanto a la meta finaciera, este producto no presenta desvío significativo.</t>
  </si>
  <si>
    <t>Massiel Gross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</si>
</sst>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_-;\-* #,##0.00_-;_-* &quot;-&quot;??_-;_-@_-"/>
    <numFmt numFmtId="165" formatCode="dd/mm/yyyy;@"/>
    <numFmt numFmtId="166" formatCode="[$-10409]#,##0;\-#,##0"/>
    <numFmt numFmtId="167" formatCode="[$-10409]#,##0.00;\-#,##0.00"/>
    <numFmt numFmtId="168" formatCode="[$-10409]0.00%"/>
    <numFmt numFmtId="169" formatCode="#,##0.00_ ;\-#,##0.00\ "/>
    <numFmt numFmtId="170" formatCode="_-* #,##0_-;\-* #,##0_-;_-* &quot;-&quot;??_-;_-@_-"/>
  </numFmts>
  <fonts count="35">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i/>
      <sz val="11"/>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i/>
      <sz val="11"/>
      <color rgb="FFFF0000"/>
      <name val="Calibri"/>
      <family val="2"/>
      <scheme val="minor"/>
    </font>
    <font>
      <b/>
      <i/>
      <sz val="11"/>
      <name val="Calibri"/>
      <family val="2"/>
      <scheme val="minor"/>
    </font>
    <font>
      <b/>
      <sz val="11"/>
      <color theme="0"/>
      <name val="Century Gothic"/>
      <family val="2"/>
    </font>
    <font>
      <sz val="10"/>
      <name val="Calibri"/>
      <family val="2"/>
    </font>
    <font>
      <b/>
      <sz val="10"/>
      <name val="Calibri"/>
      <family val="2"/>
    </font>
    <font>
      <b/>
      <sz val="11"/>
      <color rgb="FF000000"/>
      <name val="Times New Roman"/>
      <family val="1"/>
    </font>
    <font>
      <sz val="11"/>
      <name val="Calibri"/>
      <family val="2"/>
      <scheme val="minor"/>
    </font>
    <font>
      <b/>
      <i/>
      <sz val="14"/>
      <name val="Calibri"/>
      <family val="2"/>
      <scheme val="minor"/>
    </font>
    <font>
      <b/>
      <sz val="14"/>
      <color rgb="FF000000"/>
      <name val="Calibri"/>
      <family val="2"/>
      <scheme val="minor"/>
    </font>
    <font>
      <b/>
      <i/>
      <sz val="12"/>
      <color theme="1"/>
      <name val="Calibri"/>
      <family val="2"/>
      <scheme val="minor"/>
    </font>
    <font>
      <b/>
      <sz val="11"/>
      <name val="Calibri"/>
      <family val="2"/>
      <scheme val="minor"/>
    </font>
    <font>
      <sz val="11"/>
      <color rgb="FF444444"/>
      <name val="Aptos Narrow"/>
      <family val="2"/>
    </font>
    <font>
      <sz val="11"/>
      <color rgb="FF242424"/>
      <name val="Aptos Narrow"/>
      <family val="2"/>
    </font>
    <font>
      <sz val="9"/>
      <name val="Calibri"/>
      <family val="2"/>
    </font>
  </fonts>
  <fills count="13">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diagonal/>
    </border>
    <border>
      <left style="thin">
        <color theme="0" tint="-0.34998626667073579"/>
      </left>
      <right style="thin">
        <color rgb="FF000000"/>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9">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1" xfId="0" applyFont="1" applyFill="1" applyBorder="1" applyAlignment="1">
      <alignment horizontal="center" vertical="center" wrapText="1" readingOrder="1"/>
    </xf>
    <xf numFmtId="0" fontId="18" fillId="9" borderId="32" xfId="0" applyFont="1" applyFill="1" applyBorder="1" applyAlignment="1">
      <alignment horizontal="center" vertical="center" wrapText="1" readingOrder="1"/>
    </xf>
    <xf numFmtId="0" fontId="18" fillId="9" borderId="33" xfId="0" applyFont="1" applyFill="1" applyBorder="1" applyAlignment="1">
      <alignment horizontal="center" vertical="center" wrapText="1" readingOrder="1"/>
    </xf>
    <xf numFmtId="0" fontId="19" fillId="0" borderId="24"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166" fontId="19" fillId="0" borderId="29" xfId="0" applyNumberFormat="1" applyFont="1" applyBorder="1" applyAlignment="1" applyProtection="1">
      <alignment horizontal="center" vertical="center" wrapText="1" readingOrder="1"/>
      <protection locked="0"/>
    </xf>
    <xf numFmtId="167" fontId="19" fillId="2" borderId="29" xfId="0" applyNumberFormat="1" applyFont="1" applyFill="1" applyBorder="1" applyAlignment="1" applyProtection="1">
      <alignment horizontal="center" vertical="center" wrapText="1" readingOrder="1"/>
      <protection locked="0"/>
    </xf>
    <xf numFmtId="167" fontId="19" fillId="0" borderId="29" xfId="0" applyNumberFormat="1" applyFont="1" applyBorder="1" applyAlignment="1" applyProtection="1">
      <alignment horizontal="center" vertical="center" wrapText="1" readingOrder="1"/>
      <protection locked="0"/>
    </xf>
    <xf numFmtId="166" fontId="19" fillId="0" borderId="29" xfId="0" applyNumberFormat="1" applyFont="1" applyBorder="1" applyAlignment="1" applyProtection="1">
      <alignment horizontal="center" vertical="center" wrapText="1"/>
      <protection locked="0"/>
    </xf>
    <xf numFmtId="9" fontId="19" fillId="8" borderId="29" xfId="2" applyFont="1" applyFill="1" applyBorder="1" applyAlignment="1" applyProtection="1">
      <alignment horizontal="center" vertical="center" wrapText="1" readingOrder="1"/>
      <protection locked="0"/>
    </xf>
    <xf numFmtId="168" fontId="19" fillId="8" borderId="25" xfId="0" applyNumberFormat="1" applyFont="1" applyFill="1" applyBorder="1" applyAlignment="1" applyProtection="1">
      <alignment horizontal="center" vertical="center" wrapText="1" readingOrder="1"/>
      <protection locked="0"/>
    </xf>
    <xf numFmtId="0" fontId="19" fillId="0" borderId="34" xfId="0" applyFont="1" applyBorder="1" applyAlignment="1" applyProtection="1">
      <alignment vertical="top" wrapText="1"/>
      <protection locked="0"/>
    </xf>
    <xf numFmtId="0" fontId="19" fillId="0" borderId="35" xfId="0" applyFont="1" applyBorder="1" applyAlignment="1" applyProtection="1">
      <alignment vertical="top" wrapText="1"/>
      <protection locked="0"/>
    </xf>
    <xf numFmtId="166" fontId="19" fillId="0" borderId="35" xfId="0" applyNumberFormat="1" applyFont="1" applyBorder="1" applyAlignment="1" applyProtection="1">
      <alignment horizontal="center" vertical="center" wrapText="1" readingOrder="1"/>
      <protection locked="0"/>
    </xf>
    <xf numFmtId="166" fontId="19" fillId="0" borderId="35" xfId="0" applyNumberFormat="1" applyFont="1" applyBorder="1" applyAlignment="1" applyProtection="1">
      <alignment horizontal="center" vertical="center" wrapText="1"/>
      <protection locked="0"/>
    </xf>
    <xf numFmtId="167" fontId="19" fillId="0" borderId="35" xfId="0" applyNumberFormat="1" applyFont="1" applyBorder="1" applyAlignment="1" applyProtection="1">
      <alignment horizontal="center" vertical="center" wrapText="1" readingOrder="1"/>
      <protection locked="0"/>
    </xf>
    <xf numFmtId="168" fontId="19" fillId="8" borderId="36"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169" fontId="0" fillId="0" borderId="0" xfId="0" applyNumberFormat="1"/>
    <xf numFmtId="10" fontId="19" fillId="8" borderId="29" xfId="2" applyNumberFormat="1" applyFont="1" applyFill="1" applyBorder="1" applyAlignment="1" applyProtection="1">
      <alignment horizontal="center" vertical="center" wrapText="1" readingOrder="1"/>
      <protection locked="0"/>
    </xf>
    <xf numFmtId="10" fontId="19" fillId="8" borderId="35" xfId="2" applyNumberFormat="1" applyFont="1" applyFill="1" applyBorder="1" applyAlignment="1" applyProtection="1">
      <alignment horizontal="center" vertical="center" wrapText="1" readingOrder="1"/>
      <protection locked="0"/>
    </xf>
    <xf numFmtId="0" fontId="19" fillId="2" borderId="34" xfId="0" applyFont="1" applyFill="1" applyBorder="1" applyAlignment="1" applyProtection="1">
      <alignment vertical="top" wrapText="1"/>
      <protection locked="0"/>
    </xf>
    <xf numFmtId="0" fontId="16" fillId="0" borderId="0" xfId="0" applyFont="1" applyProtection="1">
      <protection locked="0"/>
    </xf>
    <xf numFmtId="0" fontId="15" fillId="0" borderId="0" xfId="0" applyFont="1" applyProtection="1">
      <protection locked="0"/>
    </xf>
    <xf numFmtId="0" fontId="2" fillId="0" borderId="0" xfId="0" applyFont="1"/>
    <xf numFmtId="14" fontId="15" fillId="0" borderId="0" xfId="0" applyNumberFormat="1" applyFont="1" applyAlignment="1" applyProtection="1">
      <alignment horizontal="left"/>
      <protection locked="0"/>
    </xf>
    <xf numFmtId="4" fontId="27" fillId="2" borderId="22" xfId="0" applyNumberFormat="1" applyFont="1" applyFill="1" applyBorder="1" applyAlignment="1">
      <alignment horizontal="right" wrapText="1"/>
    </xf>
    <xf numFmtId="4" fontId="27" fillId="2" borderId="22" xfId="0" applyNumberFormat="1" applyFont="1" applyFill="1" applyBorder="1" applyAlignment="1">
      <alignment horizontal="right" vertical="center" wrapText="1"/>
    </xf>
    <xf numFmtId="166" fontId="19" fillId="0" borderId="25" xfId="0" applyNumberFormat="1" applyFont="1" applyBorder="1" applyAlignment="1" applyProtection="1">
      <alignment horizontal="center" vertical="center" wrapText="1"/>
      <protection locked="0"/>
    </xf>
    <xf numFmtId="9" fontId="19" fillId="8" borderId="24" xfId="2" applyFont="1" applyFill="1" applyBorder="1" applyAlignment="1" applyProtection="1">
      <alignment horizontal="center" vertical="center" wrapText="1" readingOrder="1"/>
      <protection locked="0"/>
    </xf>
    <xf numFmtId="0" fontId="18" fillId="9" borderId="40" xfId="0" applyFont="1" applyFill="1" applyBorder="1" applyAlignment="1">
      <alignment horizontal="center" vertical="center" wrapText="1" readingOrder="1"/>
    </xf>
    <xf numFmtId="167" fontId="19" fillId="0" borderId="32" xfId="0" applyNumberFormat="1" applyFont="1" applyBorder="1" applyAlignment="1" applyProtection="1">
      <alignment horizontal="center" vertical="center" wrapText="1" readingOrder="1"/>
      <protection locked="0"/>
    </xf>
    <xf numFmtId="167" fontId="0" fillId="0" borderId="0" xfId="0" applyNumberFormat="1"/>
    <xf numFmtId="0" fontId="29" fillId="0" borderId="17" xfId="0" applyFont="1" applyBorder="1" applyAlignment="1">
      <alignment vertical="center"/>
    </xf>
    <xf numFmtId="18" fontId="31" fillId="0" borderId="0" xfId="0" applyNumberFormat="1" applyFont="1" applyAlignment="1">
      <alignment horizontal="left"/>
    </xf>
    <xf numFmtId="167" fontId="19" fillId="0" borderId="40" xfId="0" applyNumberFormat="1" applyFont="1" applyBorder="1" applyAlignment="1" applyProtection="1">
      <alignment horizontal="center" vertical="center" wrapText="1" readingOrder="1"/>
      <protection locked="0"/>
    </xf>
    <xf numFmtId="167" fontId="19" fillId="0" borderId="25" xfId="0" applyNumberFormat="1" applyFont="1" applyBorder="1" applyAlignment="1" applyProtection="1">
      <alignment horizontal="center" vertical="center" wrapText="1" readingOrder="1"/>
      <protection locked="0"/>
    </xf>
    <xf numFmtId="166" fontId="19" fillId="0" borderId="40" xfId="0" applyNumberFormat="1" applyFont="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67" fontId="19" fillId="0" borderId="0" xfId="0" applyNumberFormat="1" applyFont="1" applyAlignment="1" applyProtection="1">
      <alignment horizontal="center" vertical="center" wrapText="1" readingOrder="1"/>
      <protection locked="0"/>
    </xf>
    <xf numFmtId="166" fontId="19" fillId="0" borderId="32" xfId="0" applyNumberFormat="1" applyFont="1" applyBorder="1" applyAlignment="1" applyProtection="1">
      <alignment horizontal="center" vertical="center" wrapText="1" readingOrder="1"/>
      <protection locked="0"/>
    </xf>
    <xf numFmtId="4" fontId="0" fillId="2" borderId="0" xfId="0" applyNumberFormat="1" applyFill="1" applyAlignment="1">
      <alignment horizontal="right" vertical="center" wrapText="1"/>
    </xf>
    <xf numFmtId="4" fontId="0" fillId="2" borderId="22" xfId="0" applyNumberFormat="1" applyFill="1" applyBorder="1" applyAlignment="1">
      <alignment horizontal="right" vertical="center" wrapText="1"/>
    </xf>
    <xf numFmtId="18" fontId="0" fillId="0" borderId="0" xfId="0" applyNumberFormat="1" applyAlignment="1">
      <alignment horizontal="left"/>
    </xf>
    <xf numFmtId="166" fontId="19" fillId="11" borderId="29" xfId="0" applyNumberFormat="1" applyFont="1" applyFill="1" applyBorder="1" applyAlignment="1" applyProtection="1">
      <alignment horizontal="center" vertical="center" wrapText="1" readingOrder="1"/>
      <protection locked="0"/>
    </xf>
    <xf numFmtId="167" fontId="19" fillId="11" borderId="29" xfId="0" applyNumberFormat="1" applyFont="1" applyFill="1" applyBorder="1" applyAlignment="1" applyProtection="1">
      <alignment horizontal="center" vertical="center" wrapText="1" readingOrder="1"/>
      <protection locked="0"/>
    </xf>
    <xf numFmtId="166" fontId="19" fillId="11" borderId="35" xfId="0" applyNumberFormat="1" applyFont="1" applyFill="1" applyBorder="1" applyAlignment="1" applyProtection="1">
      <alignment horizontal="center" vertical="center" wrapText="1" readingOrder="1"/>
      <protection locked="0"/>
    </xf>
    <xf numFmtId="167" fontId="19" fillId="11" borderId="35" xfId="0" applyNumberFormat="1" applyFont="1" applyFill="1" applyBorder="1" applyAlignment="1" applyProtection="1">
      <alignment horizontal="center" vertical="center" wrapText="1" readingOrder="1"/>
      <protection locked="0"/>
    </xf>
    <xf numFmtId="166" fontId="19" fillId="11" borderId="35" xfId="0" applyNumberFormat="1" applyFont="1" applyFill="1" applyBorder="1" applyAlignment="1" applyProtection="1">
      <alignment horizontal="center" vertical="center" wrapText="1"/>
      <protection locked="0"/>
    </xf>
    <xf numFmtId="165" fontId="6" fillId="11" borderId="12" xfId="0" applyNumberFormat="1" applyFont="1" applyFill="1" applyBorder="1" applyAlignment="1">
      <alignment horizontal="center" vertical="center" wrapText="1"/>
    </xf>
    <xf numFmtId="166" fontId="19" fillId="11" borderId="25" xfId="0" applyNumberFormat="1" applyFont="1" applyFill="1" applyBorder="1" applyAlignment="1" applyProtection="1">
      <alignment horizontal="center" vertical="center" wrapText="1"/>
      <protection locked="0"/>
    </xf>
    <xf numFmtId="167" fontId="19" fillId="11" borderId="32" xfId="0" applyNumberFormat="1" applyFont="1" applyFill="1" applyBorder="1" applyAlignment="1" applyProtection="1">
      <alignment horizontal="center" vertical="center" wrapText="1" readingOrder="1"/>
      <protection locked="0"/>
    </xf>
    <xf numFmtId="167" fontId="34" fillId="0" borderId="35" xfId="0" applyNumberFormat="1" applyFont="1" applyBorder="1" applyAlignment="1" applyProtection="1">
      <alignment horizontal="center" vertical="center" wrapText="1" readingOrder="1"/>
      <protection locked="0"/>
    </xf>
    <xf numFmtId="167" fontId="34" fillId="2" borderId="29" xfId="0" applyNumberFormat="1" applyFont="1" applyFill="1" applyBorder="1" applyAlignment="1" applyProtection="1">
      <alignment horizontal="center" vertical="center" wrapText="1" readingOrder="1"/>
      <protection locked="0"/>
    </xf>
    <xf numFmtId="166" fontId="34" fillId="0" borderId="29" xfId="0" applyNumberFormat="1" applyFont="1" applyBorder="1" applyAlignment="1" applyProtection="1">
      <alignment horizontal="center" vertical="center" wrapText="1" readingOrder="1"/>
      <protection locked="0"/>
    </xf>
    <xf numFmtId="167" fontId="34" fillId="0" borderId="29" xfId="0" applyNumberFormat="1" applyFont="1" applyBorder="1" applyAlignment="1" applyProtection="1">
      <alignment horizontal="center" vertical="center" wrapText="1" readingOrder="1"/>
      <protection locked="0"/>
    </xf>
    <xf numFmtId="166" fontId="34" fillId="0" borderId="29" xfId="0" applyNumberFormat="1" applyFont="1" applyBorder="1" applyAlignment="1" applyProtection="1">
      <alignment horizontal="center" vertical="center" wrapText="1"/>
      <protection locked="0"/>
    </xf>
    <xf numFmtId="166" fontId="34" fillId="0" borderId="35" xfId="0" applyNumberFormat="1" applyFont="1" applyBorder="1" applyAlignment="1" applyProtection="1">
      <alignment horizontal="center" vertical="center" wrapText="1" readingOrder="1"/>
      <protection locked="0"/>
    </xf>
    <xf numFmtId="166" fontId="34" fillId="0" borderId="35" xfId="0" applyNumberFormat="1" applyFont="1" applyBorder="1" applyAlignment="1" applyProtection="1">
      <alignment horizontal="center" vertical="center" wrapText="1"/>
      <protection locked="0"/>
    </xf>
    <xf numFmtId="168" fontId="19" fillId="8" borderId="41" xfId="0" applyNumberFormat="1" applyFont="1" applyFill="1" applyBorder="1" applyAlignment="1" applyProtection="1">
      <alignment horizontal="center" vertical="center" wrapText="1" readingOrder="1"/>
      <protection locked="0"/>
    </xf>
    <xf numFmtId="167" fontId="19" fillId="0" borderId="25" xfId="0" applyNumberFormat="1" applyFont="1" applyBorder="1" applyAlignment="1" applyProtection="1">
      <alignment horizontal="center" vertical="center" wrapText="1"/>
      <protection locked="0"/>
    </xf>
    <xf numFmtId="170" fontId="19" fillId="0" borderId="29" xfId="0" applyNumberFormat="1" applyFont="1" applyBorder="1" applyAlignment="1" applyProtection="1">
      <alignment vertical="center" wrapText="1" readingOrder="1"/>
      <protection locked="0"/>
    </xf>
    <xf numFmtId="164" fontId="19" fillId="0" borderId="29" xfId="0" applyNumberFormat="1" applyFont="1" applyBorder="1" applyAlignment="1" applyProtection="1">
      <alignment horizontal="center" vertical="center" wrapText="1" readingOrder="1"/>
      <protection locked="0"/>
    </xf>
    <xf numFmtId="170" fontId="19" fillId="0" borderId="29" xfId="0" applyNumberFormat="1" applyFont="1" applyBorder="1" applyAlignment="1" applyProtection="1">
      <alignment vertical="center" wrapText="1"/>
      <protection locked="0"/>
    </xf>
    <xf numFmtId="170" fontId="19" fillId="0" borderId="35" xfId="0" applyNumberFormat="1" applyFont="1" applyBorder="1" applyAlignment="1" applyProtection="1">
      <alignment vertical="center" wrapText="1" readingOrder="1"/>
      <protection locked="0"/>
    </xf>
    <xf numFmtId="170" fontId="19" fillId="0" borderId="35" xfId="0" applyNumberFormat="1" applyFont="1" applyBorder="1" applyAlignment="1" applyProtection="1">
      <alignment horizontal="center" vertical="center" wrapText="1" readingOrder="1"/>
      <protection locked="0"/>
    </xf>
    <xf numFmtId="170" fontId="19" fillId="0" borderId="35" xfId="0" applyNumberFormat="1" applyFont="1" applyBorder="1" applyAlignment="1" applyProtection="1">
      <alignment horizontal="center" vertical="center" wrapText="1"/>
      <protection locked="0"/>
    </xf>
    <xf numFmtId="170" fontId="19" fillId="0" borderId="29" xfId="0" applyNumberFormat="1" applyFont="1" applyBorder="1" applyAlignment="1" applyProtection="1">
      <alignment horizontal="center" vertical="center" wrapText="1" readingOrder="1"/>
      <protection locked="0"/>
    </xf>
    <xf numFmtId="170" fontId="19" fillId="0" borderId="25"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0" fillId="0" borderId="38"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0" borderId="22" xfId="0" applyFont="1" applyBorder="1" applyAlignment="1">
      <alignment horizontal="left" vertical="center" wrapText="1"/>
    </xf>
    <xf numFmtId="0" fontId="15" fillId="7" borderId="23" xfId="0" applyFont="1" applyFill="1" applyBorder="1" applyAlignment="1">
      <alignment horizontal="center" vertical="center" wrapText="1" readingOrder="1"/>
    </xf>
    <xf numFmtId="0" fontId="15" fillId="7" borderId="24" xfId="0" applyFont="1" applyFill="1" applyBorder="1" applyAlignment="1">
      <alignment horizontal="center" vertical="center" wrapText="1" readingOrder="1"/>
    </xf>
    <xf numFmtId="0" fontId="15" fillId="7" borderId="25" xfId="0" applyFont="1" applyFill="1" applyBorder="1" applyAlignment="1">
      <alignment horizontal="center" vertical="center" wrapText="1" readingOrder="1"/>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39" fontId="16" fillId="0" borderId="28"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25" xfId="1" applyNumberFormat="1" applyFont="1" applyFill="1" applyBorder="1" applyAlignment="1" applyProtection="1">
      <alignment horizontal="center" vertical="center" wrapText="1" readingOrder="1"/>
      <protection locked="0"/>
    </xf>
    <xf numFmtId="39" fontId="16" fillId="0" borderId="2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10" fontId="16" fillId="8" borderId="29" xfId="2" applyNumberFormat="1" applyFont="1" applyFill="1" applyBorder="1" applyAlignment="1" applyProtection="1">
      <alignment horizontal="center" vertical="center" wrapText="1" readingOrder="1"/>
    </xf>
    <xf numFmtId="10" fontId="16" fillId="8" borderId="30" xfId="2" applyNumberFormat="1" applyFont="1" applyFill="1" applyBorder="1" applyAlignment="1" applyProtection="1">
      <alignment horizontal="center" vertical="center" wrapText="1" readingOrder="1"/>
    </xf>
    <xf numFmtId="0" fontId="20"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7" fillId="9" borderId="29" xfId="0" applyFont="1" applyFill="1" applyBorder="1" applyAlignment="1">
      <alignment horizontal="center" vertical="center" wrapText="1" readingOrder="1"/>
    </xf>
    <xf numFmtId="0" fontId="16" fillId="7" borderId="29" xfId="0" applyFont="1" applyFill="1" applyBorder="1" applyAlignment="1">
      <alignment vertical="top" wrapText="1"/>
    </xf>
    <xf numFmtId="0" fontId="16" fillId="7" borderId="30"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39" fontId="16" fillId="0" borderId="23" xfId="1" applyNumberFormat="1" applyFont="1" applyFill="1" applyBorder="1" applyAlignment="1" applyProtection="1">
      <alignment horizontal="center" vertical="center" readingOrder="1"/>
      <protection locked="0"/>
    </xf>
    <xf numFmtId="39" fontId="16" fillId="0" borderId="26" xfId="1" applyNumberFormat="1" applyFont="1" applyFill="1" applyBorder="1" applyAlignment="1" applyProtection="1">
      <alignment horizontal="center" vertical="center" readingOrder="1"/>
      <protection locked="0"/>
    </xf>
    <xf numFmtId="39" fontId="16" fillId="0" borderId="24" xfId="1" applyNumberFormat="1" applyFont="1" applyFill="1" applyBorder="1" applyAlignment="1" applyProtection="1">
      <alignment horizontal="center" vertical="center" readingOrder="1"/>
      <protection locked="0"/>
    </xf>
    <xf numFmtId="39" fontId="16" fillId="0" borderId="23" xfId="1" applyNumberFormat="1" applyFont="1" applyFill="1" applyBorder="1" applyAlignment="1" applyProtection="1">
      <alignment horizontal="center" vertical="center" wrapText="1" readingOrder="1"/>
      <protection locked="0"/>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6" fillId="0" borderId="0" xfId="0" applyFont="1" applyAlignment="1" applyProtection="1">
      <alignment horizontal="left" wrapText="1"/>
      <protection locked="0"/>
    </xf>
    <xf numFmtId="0" fontId="24" fillId="0" borderId="0" xfId="0" applyFont="1" applyAlignment="1">
      <alignment horizontal="left" vertical="center" wrapText="1"/>
    </xf>
    <xf numFmtId="0" fontId="26" fillId="0" borderId="0" xfId="0" applyFont="1" applyAlignment="1">
      <alignment horizontal="center"/>
    </xf>
    <xf numFmtId="0" fontId="6"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11" xfId="0" applyFont="1" applyFill="1" applyBorder="1" applyAlignment="1">
      <alignment horizontal="center" vertical="center" wrapText="1"/>
    </xf>
    <xf numFmtId="39" fontId="16" fillId="10" borderId="28" xfId="1" applyNumberFormat="1" applyFont="1" applyFill="1" applyBorder="1" applyAlignment="1" applyProtection="1">
      <alignment horizontal="center" vertical="center" wrapText="1" readingOrder="1"/>
      <protection locked="0"/>
    </xf>
    <xf numFmtId="39" fontId="16" fillId="10" borderId="29" xfId="1" applyNumberFormat="1" applyFont="1" applyFill="1" applyBorder="1" applyAlignment="1" applyProtection="1">
      <alignment horizontal="center" vertical="center" wrapText="1" readingOrder="1"/>
      <protection locked="0"/>
    </xf>
    <xf numFmtId="39" fontId="16" fillId="10" borderId="25" xfId="1" applyNumberFormat="1" applyFont="1" applyFill="1" applyBorder="1" applyAlignment="1" applyProtection="1">
      <alignment horizontal="center" vertical="center" wrapText="1" readingOrder="1"/>
      <protection locked="0"/>
    </xf>
    <xf numFmtId="39" fontId="16" fillId="10" borderId="26" xfId="1" applyNumberFormat="1" applyFont="1" applyFill="1" applyBorder="1" applyAlignment="1" applyProtection="1">
      <alignment horizontal="center" vertical="center" wrapText="1" readingOrder="1"/>
      <protection locked="0"/>
    </xf>
    <xf numFmtId="39" fontId="16" fillId="10" borderId="24" xfId="1" applyNumberFormat="1" applyFont="1" applyFill="1" applyBorder="1" applyAlignment="1" applyProtection="1">
      <alignment horizontal="center" vertical="center" wrapText="1" readingOrder="1"/>
      <protection locked="0"/>
    </xf>
    <xf numFmtId="0" fontId="20" fillId="11" borderId="0" xfId="0" applyFont="1" applyFill="1" applyAlignment="1" applyProtection="1">
      <alignment horizontal="left" vertical="center" wrapText="1"/>
      <protection locked="0"/>
    </xf>
    <xf numFmtId="0" fontId="20" fillId="11" borderId="18" xfId="0" applyFont="1" applyFill="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13" fillId="6" borderId="0" xfId="0" applyFont="1" applyFill="1" applyAlignment="1" applyProtection="1">
      <alignment horizontal="left" vertical="center" wrapText="1"/>
      <protection locked="0"/>
    </xf>
    <xf numFmtId="0" fontId="13" fillId="6" borderId="18" xfId="0" applyFont="1" applyFill="1" applyBorder="1" applyAlignment="1" applyProtection="1">
      <alignment horizontal="left" vertical="center" wrapText="1"/>
      <protection locked="0"/>
    </xf>
    <xf numFmtId="0" fontId="13" fillId="12" borderId="0" xfId="0" applyFont="1" applyFill="1" applyAlignment="1" applyProtection="1">
      <alignment horizontal="left" vertical="center" wrapText="1"/>
      <protection locked="0"/>
    </xf>
    <xf numFmtId="0" fontId="13" fillId="12" borderId="18" xfId="0" applyFont="1" applyFill="1" applyBorder="1" applyAlignment="1" applyProtection="1">
      <alignment horizontal="left" vertical="center" wrapText="1"/>
      <protection locked="0"/>
    </xf>
    <xf numFmtId="0" fontId="22" fillId="12" borderId="0" xfId="0" applyFont="1" applyFill="1" applyAlignment="1" applyProtection="1">
      <alignment horizontal="left" vertical="center" wrapText="1"/>
      <protection locked="0"/>
    </xf>
    <xf numFmtId="0" fontId="22" fillId="12" borderId="18" xfId="0" applyFont="1" applyFill="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10" fontId="16" fillId="8" borderId="25" xfId="2" applyNumberFormat="1" applyFont="1" applyFill="1" applyBorder="1" applyAlignment="1" applyProtection="1">
      <alignment horizontal="center" vertical="center" wrapText="1" readingOrder="1"/>
    </xf>
    <xf numFmtId="10" fontId="16" fillId="8" borderId="27" xfId="2" applyNumberFormat="1" applyFont="1" applyFill="1" applyBorder="1" applyAlignment="1" applyProtection="1">
      <alignment horizontal="center" vertical="center" wrapText="1" readingOrder="1"/>
    </xf>
    <xf numFmtId="4" fontId="16" fillId="0" borderId="25"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36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theme="9" tint="0.5999938962981048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theme="9" tint="0.5999938962981048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9" tint="0.5999938962981048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theme="9" tint="0.5999938962981048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9" tint="0.5999938962981048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57ED08FE-CEC9-4E87-886A-6F4BC2AFA79E}"/>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92148C04-22B7-4E51-A16F-EF8A9B033B2F}"/>
            </a:ext>
          </a:extLst>
        </xdr:cNvPr>
        <xdr:cNvPicPr>
          <a:picLocks noChangeAspect="1"/>
        </xdr:cNvPicPr>
      </xdr:nvPicPr>
      <xdr:blipFill>
        <a:blip xmlns:r="http://schemas.openxmlformats.org/officeDocument/2006/relationships" r:embed="rId1"/>
        <a:stretch>
          <a:fillRect/>
        </a:stretch>
      </xdr:blipFill>
      <xdr:spPr>
        <a:xfrm>
          <a:off x="102236"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2BA0E7A2-4AB3-4C62-81EE-9813994AA00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0</xdr:col>
      <xdr:colOff>127000</xdr:colOff>
      <xdr:row>152</xdr:row>
      <xdr:rowOff>142875</xdr:rowOff>
    </xdr:from>
    <xdr:to>
      <xdr:col>9</xdr:col>
      <xdr:colOff>1444625</xdr:colOff>
      <xdr:row>186</xdr:row>
      <xdr:rowOff>186055</xdr:rowOff>
    </xdr:to>
    <xdr:pic>
      <xdr:nvPicPr>
        <xdr:cNvPr id="3" name="Imagen 2" descr="Texto&#10;&#10;Descripción generada automáticamente con confianza media">
          <a:extLst>
            <a:ext uri="{FF2B5EF4-FFF2-40B4-BE49-F238E27FC236}">
              <a16:creationId xmlns:a16="http://schemas.microsoft.com/office/drawing/2014/main" id="{6EF5FA69-404F-42DD-679E-7DC45737728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1592" b="17544"/>
        <a:stretch/>
      </xdr:blipFill>
      <xdr:spPr bwMode="auto">
        <a:xfrm>
          <a:off x="127000" y="77581125"/>
          <a:ext cx="9858375" cy="6488430"/>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 displayName="Tabla1" ref="A28:J31" totalsRowShown="0" headerRowDxfId="359" dataDxfId="357" headerRowBorderDxfId="358" tableBorderDxfId="356" totalsRowBorderDxfId="355">
  <tableColumns count="10">
    <tableColumn id="1" name="Producto" dataDxfId="354"/>
    <tableColumn id="2" name="Indicador" dataDxfId="353"/>
    <tableColumn id="3" name="Física_x000a_(A)" dataDxfId="352"/>
    <tableColumn id="4" name="Financiera_x000a_(B)" dataDxfId="351"/>
    <tableColumn id="9" name="Física_x000a_(C)" dataDxfId="350"/>
    <tableColumn id="10" name="Financiera_x000a_(D)" dataDxfId="349"/>
    <tableColumn id="5" name="Física _x000a_(E)" dataDxfId="348"/>
    <tableColumn id="6" name="Financiera _x000a_ (F)" dataDxfId="347"/>
    <tableColumn id="7" name="Física _x000a_(%)_x000a_ G=E/C" dataDxfId="346" dataCellStyle="Porcentaje">
      <calculatedColumnFormula>IF(G29&gt;0,G29/E29,0)</calculatedColumnFormula>
    </tableColumn>
    <tableColumn id="8" name="Financiero _x000a_(%) _x000a_H=F/D" dataDxfId="345">
      <calculatedColumnFormula>IF(H29&gt;0,H29/F29,0)</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22" name="Tabla13723" displayName="Tabla13723" ref="A61:J64" totalsRowShown="0" headerRowDxfId="224" dataDxfId="222" headerRowBorderDxfId="223" tableBorderDxfId="221" totalsRowBorderDxfId="220">
  <tableColumns count="10">
    <tableColumn id="1" name="Producto" dataDxfId="219"/>
    <tableColumn id="2" name="Indicador" dataDxfId="218"/>
    <tableColumn id="3" name="Física_x000a_(A)" dataDxfId="217"/>
    <tableColumn id="4" name="Financiera_x000a_(B)" dataDxfId="216"/>
    <tableColumn id="9" name="Física_x000a_(C)" dataDxfId="215">
      <calculatedColumnFormula>SUM(Tabla13[[#This Row],[Física
(C)]]+Tabla137[[#This Row],[Física
(C)]])</calculatedColumnFormula>
    </tableColumn>
    <tableColumn id="10" name="Financiera_x000a_(D)" dataDxfId="214">
      <calculatedColumnFormula>Tabla13[[#This Row],[Financiera
(D)]]+Tabla137[[#This Row],[Financiera
(D)]]</calculatedColumnFormula>
    </tableColumn>
    <tableColumn id="5" name="Física _x000a_(E)" dataDxfId="213">
      <calculatedColumnFormula>SUM(Tabla13[[#This Row],[Física 
(E)]]+Tabla137[[#This Row],[Física 
(E)]])</calculatedColumnFormula>
    </tableColumn>
    <tableColumn id="6" name="Financiera _x000a_ (F)" dataDxfId="212">
      <calculatedColumnFormula>SUM(Tabla13[[#This Row],[Financiera 
 (F)]]+Tabla137[[#This Row],[Financiera 
 (F)]])</calculatedColumnFormula>
    </tableColumn>
    <tableColumn id="7" name="Física _x000a_(%)_x000a_ G=E/C" dataDxfId="211" dataCellStyle="Porcentaje">
      <calculatedColumnFormula>IF(G62&gt;0,G62/C62,0)</calculatedColumnFormula>
    </tableColumn>
    <tableColumn id="8" name="Financiero _x000a_(%) _x000a_H=F/D" dataDxfId="210">
      <calculatedColumnFormula>IF(H62&gt;0,H62/D62,0)</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23" name="Tabla134824" displayName="Tabla134824" ref="A98:J101"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calculatedColumnFormula>SUM('Informe 1T'!E96+Tabla1348[[#This Row],[Física
(C)]])</calculatedColumnFormula>
    </tableColumn>
    <tableColumn id="10" name="Financiera_x000a_(D)" dataDxfId="199">
      <calculatedColumnFormula>SUM('Informe 1T'!F96+Tabla1348[[#This Row],[Financiera
(D)]])</calculatedColumnFormula>
    </tableColumn>
    <tableColumn id="5" name="Física _x000a_(E)" dataDxfId="198">
      <calculatedColumnFormula>SUM('Informe 1T'!G96+Tabla1348[[#This Row],[Física 
(E)]])</calculatedColumnFormula>
    </tableColumn>
    <tableColumn id="6" name="Financiera _x000a_ (F)" dataDxfId="197">
      <calculatedColumnFormula>SUM('Informe 1T'!H96+Tabla1348[[#This Row],[Financiera 
 (F)]])</calculatedColumnFormula>
    </tableColumn>
    <tableColumn id="7" name="Física _x000a_(%)_x000a_ G=E/C" dataDxfId="196" dataCellStyle="Porcentaje">
      <calculatedColumnFormula>IF(G99&gt;0,G99/C99,0)</calculatedColumnFormula>
    </tableColumn>
    <tableColumn id="8" name="Financiero _x000a_(%) _x000a_H=F/D" dataDxfId="195">
      <calculatedColumnFormula>IF(H99&gt;0,H99/D99,0)</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24" name="Tabla19925" displayName="Tabla19925" ref="A130:J133"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calculatedColumnFormula>SUM('Informe 1T'!E96+Tabla199[[#This Row],[Física
(C)]])</calculatedColumnFormula>
    </tableColumn>
    <tableColumn id="10" name="Financiera_x000a_(D)" dataDxfId="184">
      <calculatedColumnFormula>SUM('Informe 1T'!F128+Tabla199[[#This Row],[Financiera
(D)]])</calculatedColumnFormula>
    </tableColumn>
    <tableColumn id="5" name="Física _x000a_(E)" dataDxfId="183">
      <calculatedColumnFormula>SUM('Informe 1T'!G128+Tabla199[[#This Row],[Física 
(E)]])</calculatedColumnFormula>
    </tableColumn>
    <tableColumn id="6" name="Financiera _x000a_ (F)" dataDxfId="182">
      <calculatedColumnFormula>SUM('Informe 1T'!H128+Tabla199[[#This Row],[Financiera 
 (F)]])</calculatedColumnFormula>
    </tableColumn>
    <tableColumn id="7" name="Física _x000a_(%)_x000a_ G=E/C" dataDxfId="181" dataCellStyle="Porcentaje">
      <calculatedColumnFormula>IF(G131&gt;0,G131/C131,0)</calculatedColumnFormula>
    </tableColumn>
    <tableColumn id="8" name="Financiero _x000a_(%) _x000a_H=F/D" dataDxfId="180">
      <calculatedColumnFormula>IF(H131&gt;0,H131/D131,0)</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3" name="Tabla1614" displayName="Tabla1614" ref="A28:J31"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dataCellStyle="Porcentaje">
      <calculatedColumnFormula>IF(G29&gt;0,G29/C29,0)</calculatedColumnFormula>
    </tableColumn>
    <tableColumn id="8" name="Financiero _x000a_(%) _x000a_H=F/D" dataDxfId="165">
      <calculatedColumnFormula>IF(H29&gt;0,H29/D29,0)</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4" name="Tabla13715" displayName="Tabla13715" ref="A61:J65"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dataCellStyle="Porcentaje">
      <calculatedColumnFormula>IF(G62&gt;0,G62/C62,0)</calculatedColumnFormula>
    </tableColumn>
    <tableColumn id="8" name="Financiero _x000a_(%) _x000a_H=F/D" dataDxfId="150">
      <calculatedColumnFormula>IF(H62&gt;0,H62/F62,0)</calculatedColumnFormula>
    </tableColumn>
  </tableColumns>
  <tableStyleInfo name="Estilo de tabla 1" showFirstColumn="0" showLastColumn="0" showRowStripes="1" showColumnStripes="0"/>
</table>
</file>

<file path=xl/tables/table15.xml><?xml version="1.0" encoding="utf-8"?>
<table xmlns="http://schemas.openxmlformats.org/spreadsheetml/2006/main" id="15" name="Tabla134816" displayName="Tabla134816" ref="A99:J102"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dataCellStyle="Porcentaje">
      <calculatedColumnFormula>IF(G100&gt;0,G100/C100,0)</calculatedColumnFormula>
    </tableColumn>
    <tableColumn id="8" name="Financiero _x000a_(%) _x000a_H=F/D" dataDxfId="135">
      <calculatedColumnFormula>IF(H100&gt;0,H100/D100,0)</calculatedColumnFormula>
    </tableColumn>
  </tableColumns>
  <tableStyleInfo name="Estilo de tabla 1" showFirstColumn="0" showLastColumn="0" showRowStripes="1" showColumnStripes="0"/>
</table>
</file>

<file path=xl/tables/table16.xml><?xml version="1.0" encoding="utf-8"?>
<table xmlns="http://schemas.openxmlformats.org/spreadsheetml/2006/main" id="16" name="Tabla19917" displayName="Tabla19917" ref="A131:J134"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dataCellStyle="Porcentaje">
      <calculatedColumnFormula>IF(G132&gt;0,G132/C132,0)</calculatedColumnFormula>
    </tableColumn>
    <tableColumn id="8" name="Financiero _x000a_(%) _x000a_H=F/D" dataDxfId="120">
      <calculatedColumnFormula>IF(H132&gt;0,H132/D132,0)</calculatedColumnFormula>
    </tableColumn>
  </tableColumns>
  <tableStyleInfo name="Estilo de tabla 1" showFirstColumn="0" showLastColumn="0" showRowStripes="1" showColumnStripes="0"/>
</table>
</file>

<file path=xl/tables/table17.xml><?xml version="1.0" encoding="utf-8"?>
<table xmlns="http://schemas.openxmlformats.org/spreadsheetml/2006/main" id="9" name="Tabla1610" displayName="Tabla1610" ref="A28:J31"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IF(G29&gt;0,G29/C29,0)</calculatedColumnFormula>
    </tableColumn>
    <tableColumn id="8" name="Financiero _x000a_(%) _x000a_H=F/D" dataDxfId="105">
      <calculatedColumnFormula>IF(H29&gt;0,H29/D29,0)</calculatedColumnFormula>
    </tableColumn>
  </tableColumns>
  <tableStyleInfo name="Estilo de tabla 1" showFirstColumn="0" showLastColumn="0" showRowStripes="1" showColumnStripes="0"/>
</table>
</file>

<file path=xl/tables/table18.xml><?xml version="1.0" encoding="utf-8"?>
<table xmlns="http://schemas.openxmlformats.org/spreadsheetml/2006/main" id="10" name="Tabla13711" displayName="Tabla13711" ref="A61:J64"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IF(G62&gt;0,G62/C62,0)</calculatedColumnFormula>
    </tableColumn>
    <tableColumn id="8" name="Financiero _x000a_(%) _x000a_H=F/D" dataDxfId="90">
      <calculatedColumnFormula>IF(H62&gt;0,H62/D62,0)</calculatedColumnFormula>
    </tableColumn>
  </tableColumns>
  <tableStyleInfo name="Estilo de tabla 1" showFirstColumn="0" showLastColumn="0" showRowStripes="1" showColumnStripes="0"/>
</table>
</file>

<file path=xl/tables/table19.xml><?xml version="1.0" encoding="utf-8"?>
<table xmlns="http://schemas.openxmlformats.org/spreadsheetml/2006/main" id="11" name="Tabla134812" displayName="Tabla134812" ref="A99:J102"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IF(G100&gt;0,G100/C100,0)</calculatedColumnFormula>
    </tableColumn>
    <tableColumn id="8" name="Financiero _x000a_(%) _x000a_H=F/D" dataDxfId="75">
      <calculatedColumnFormula>IF(H100&gt;0,H100/D100,0)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61:J65" totalsRowShown="0" headerRowDxfId="344" dataDxfId="342" headerRowBorderDxfId="343" tableBorderDxfId="341" totalsRowBorderDxfId="340">
  <tableColumns count="10">
    <tableColumn id="1" name="Producto" dataDxfId="339"/>
    <tableColumn id="2" name="Indicador" dataDxfId="338"/>
    <tableColumn id="3" name="Física_x000a_(A)" dataDxfId="337"/>
    <tableColumn id="4" name="Financiera_x000a_(B)" dataDxfId="336"/>
    <tableColumn id="9" name="Física_x000a_(C)" dataDxfId="335"/>
    <tableColumn id="10" name="Financiera_x000a_(D)" dataDxfId="334"/>
    <tableColumn id="5" name="Física _x000a_(E)" dataDxfId="333"/>
    <tableColumn id="6" name="Financiera _x000a_ (F)" dataDxfId="332"/>
    <tableColumn id="7" name="Física _x000a_(%)_x000a_ G=E/C" dataDxfId="331" dataCellStyle="Porcentaje">
      <calculatedColumnFormula>IF(G62&gt;0,G62/D62,0)</calculatedColumnFormula>
    </tableColumn>
    <tableColumn id="8" name="Financiero _x000a_(%) _x000a_H=F/D" dataDxfId="330">
      <calculatedColumnFormula>IF(H62&gt;0,H62/F62,0)</calculatedColumnFormula>
    </tableColumn>
  </tableColumns>
  <tableStyleInfo name="Estilo de tabla 1" showFirstColumn="0" showLastColumn="0" showRowStripes="1" showColumnStripes="0"/>
</table>
</file>

<file path=xl/tables/table20.xml><?xml version="1.0" encoding="utf-8"?>
<table xmlns="http://schemas.openxmlformats.org/spreadsheetml/2006/main" id="12" name="Tabla19913" displayName="Tabla19913" ref="A131:J134"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IF(G132&gt;0,G132/C132,0)</calculatedColumnFormula>
    </tableColumn>
    <tableColumn id="8" name="Financiero _x000a_(%) _x000a_H=F/D" dataDxfId="60">
      <calculatedColumnFormula>IF(H132&gt;0,H132/D132,0)</calculatedColumnFormula>
    </tableColumn>
  </tableColumns>
  <tableStyleInfo name="Estilo de tabla 1" showFirstColumn="0" showLastColumn="0" showRowStripes="1" showColumnStripes="0"/>
</table>
</file>

<file path=xl/tables/table21.xml><?xml version="1.0" encoding="utf-8"?>
<table xmlns="http://schemas.openxmlformats.org/spreadsheetml/2006/main" id="25" name="Tabla161426" displayName="Tabla161426" ref="A28:J31"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2.xml><?xml version="1.0" encoding="utf-8"?>
<table xmlns="http://schemas.openxmlformats.org/spreadsheetml/2006/main" id="26" name="Tabla1371527" displayName="Tabla1371527" ref="A61:J65"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IF(G62&gt;0,G62/C62,0)</calculatedColumnFormula>
    </tableColumn>
    <tableColumn id="8" name="Financiero _x000a_(%) _x000a_H=F/D" dataDxfId="30">
      <calculatedColumnFormula>IF(H62&gt;0,H62/F62,0)</calculatedColumnFormula>
    </tableColumn>
  </tableColumns>
  <tableStyleInfo name="Estilo de tabla 1" showFirstColumn="0" showLastColumn="0" showRowStripes="1" showColumnStripes="0"/>
</table>
</file>

<file path=xl/tables/table23.xml><?xml version="1.0" encoding="utf-8"?>
<table xmlns="http://schemas.openxmlformats.org/spreadsheetml/2006/main" id="27" name="Tabla13481628" displayName="Tabla13481628" ref="A99:J102"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IF(G100&gt;0,G100/C100,0)</calculatedColumnFormula>
    </tableColumn>
    <tableColumn id="8" name="Financiero _x000a_(%) _x000a_H=F/D" dataDxfId="15">
      <calculatedColumnFormula>IF(H100&gt;0,H100/D100,0)</calculatedColumnFormula>
    </tableColumn>
  </tableColumns>
  <tableStyleInfo name="Estilo de tabla 1" showFirstColumn="0" showLastColumn="0" showRowStripes="1" showColumnStripes="0"/>
</table>
</file>

<file path=xl/tables/table24.xml><?xml version="1.0" encoding="utf-8"?>
<table xmlns="http://schemas.openxmlformats.org/spreadsheetml/2006/main" id="28" name="Tabla1991729" displayName="Tabla1991729" ref="A131:J134"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IF(G132&gt;0,G132/C132,0)</calculatedColumnFormula>
    </tableColumn>
    <tableColumn id="8" name="Financiero _x000a_(%) _x000a_H=F/D" dataDxfId="0">
      <calculatedColumnFormula>IF(H132&gt;0,H132/D132,0)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95:J98" totalsRowShown="0" headerRowDxfId="329" dataDxfId="327" headerRowBorderDxfId="328" tableBorderDxfId="326" totalsRowBorderDxfId="325">
  <tableColumns count="10">
    <tableColumn id="1" name="Producto" dataDxfId="324"/>
    <tableColumn id="2" name="Indicador" dataDxfId="323"/>
    <tableColumn id="3" name="Física_x000a_(A)" dataDxfId="322"/>
    <tableColumn id="4" name="Financiera_x000a_(B)" dataDxfId="321"/>
    <tableColumn id="9" name="Física_x000a_(C)" dataDxfId="320"/>
    <tableColumn id="10" name="Financiera_x000a_(D)" dataDxfId="319"/>
    <tableColumn id="5" name="Física _x000a_(E)" dataDxfId="318"/>
    <tableColumn id="6" name="Financiera _x000a_ (F)" dataDxfId="317"/>
    <tableColumn id="7" name="Física _x000a_(%)_x000a_ G=E/C" dataDxfId="316" dataCellStyle="Porcentaje">
      <calculatedColumnFormula>IF(G96&gt;0,G96/E96,0)</calculatedColumnFormula>
    </tableColumn>
    <tableColumn id="8" name="Financiero _x000a_(%) _x000a_H=F/D" dataDxfId="315">
      <calculatedColumnFormula>IF(H96&gt;0,H96/F96,0)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9" displayName="Tabla19" ref="A127:J130" totalsRowShown="0" headerRowDxfId="314" dataDxfId="312" headerRowBorderDxfId="313" tableBorderDxfId="311" totalsRowBorderDxfId="310">
  <tableColumns count="10">
    <tableColumn id="1" name="Producto" dataDxfId="309"/>
    <tableColumn id="2" name="Indicador" dataDxfId="308"/>
    <tableColumn id="3" name="Física_x000a_(A)" dataDxfId="307"/>
    <tableColumn id="4" name="Financiera_x000a_(B)" dataDxfId="306"/>
    <tableColumn id="9" name="Física_x000a_(C)" dataDxfId="305"/>
    <tableColumn id="10" name="Financiera_x000a_(D)" dataDxfId="304"/>
    <tableColumn id="5" name="Física _x000a_(E)" dataDxfId="303"/>
    <tableColumn id="6" name="Financiera _x000a_ (F)" dataDxfId="302"/>
    <tableColumn id="7" name="Física _x000a_(%)_x000a_ G=E/C" dataDxfId="301" dataCellStyle="Porcentaje">
      <calculatedColumnFormula>IF(G128&gt;0,G128/E128,0)</calculatedColumnFormula>
    </tableColumn>
    <tableColumn id="8" name="Financiero _x000a_(%) _x000a_H=F/D" dataDxfId="300">
      <calculatedColumnFormula>IF(H128&gt;0,H128/F128,0)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5" name="Tabla16" displayName="Tabla16" ref="A28:J31" totalsRowShown="0" headerRowDxfId="299" dataDxfId="297" headerRowBorderDxfId="298" tableBorderDxfId="296" totalsRowBorderDxfId="295">
  <tableColumns count="10">
    <tableColumn id="1" name="Producto" dataDxfId="294"/>
    <tableColumn id="2" name="Indicador" dataDxfId="293"/>
    <tableColumn id="3" name="Física_x000a_(A)" dataDxfId="292"/>
    <tableColumn id="4" name="Financiera_x000a_(B)" dataDxfId="291"/>
    <tableColumn id="9" name="Física_x000a_(C)" dataDxfId="290"/>
    <tableColumn id="10" name="Financiera_x000a_(D)" dataDxfId="289"/>
    <tableColumn id="5" name="Física _x000a_(E)" dataDxfId="288"/>
    <tableColumn id="6" name="Financiera _x000a_ (F)" dataDxfId="287"/>
    <tableColumn id="7" name="Física _x000a_(%)_x000a_ G=E/C" dataDxfId="286" dataCellStyle="Porcentaje">
      <calculatedColumnFormula>IF(G29&gt;0,G29/C29,0)</calculatedColumnFormula>
    </tableColumn>
    <tableColumn id="8" name="Financiero _x000a_(%) _x000a_H=F/D" dataDxfId="285">
      <calculatedColumnFormula>IF(H29&gt;0,H29/D29,0)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6" name="Tabla137" displayName="Tabla137" ref="A61:J64" totalsRowShown="0" headerRowDxfId="284" dataDxfId="282" headerRowBorderDxfId="283" tableBorderDxfId="281" totalsRowBorderDxfId="280">
  <tableColumns count="10">
    <tableColumn id="1" name="Producto" dataDxfId="279"/>
    <tableColumn id="2" name="Indicador" dataDxfId="278"/>
    <tableColumn id="3" name="Física_x000a_(A)" dataDxfId="277"/>
    <tableColumn id="4" name="Financiera_x000a_(B)" dataDxfId="276"/>
    <tableColumn id="9" name="Física_x000a_(C)" dataDxfId="275"/>
    <tableColumn id="10" name="Financiera_x000a_(D)" dataDxfId="274"/>
    <tableColumn id="5" name="Física _x000a_(E)" dataDxfId="273"/>
    <tableColumn id="6" name="Financiera _x000a_ (F)" dataDxfId="272"/>
    <tableColumn id="7" name="Física _x000a_(%)_x000a_ G=E/C" dataDxfId="271" dataCellStyle="Porcentaje">
      <calculatedColumnFormula>IF(G62&gt;0,G62/C62,0)</calculatedColumnFormula>
    </tableColumn>
    <tableColumn id="8" name="Financiero _x000a_(%) _x000a_H=F/D" dataDxfId="270">
      <calculatedColumnFormula>IF(H62&gt;0,H62/F62,0)</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7" name="Tabla1348" displayName="Tabla1348" ref="A98:J101" totalsRowShown="0" headerRowDxfId="269" dataDxfId="267" headerRowBorderDxfId="268" tableBorderDxfId="266" totalsRowBorderDxfId="265">
  <tableColumns count="10">
    <tableColumn id="1" name="Producto" dataDxfId="264"/>
    <tableColumn id="2" name="Indicador" dataDxfId="263"/>
    <tableColumn id="3" name="Física_x000a_(A)" dataDxfId="262"/>
    <tableColumn id="4" name="Financiera_x000a_(B)" dataDxfId="261"/>
    <tableColumn id="9" name="Física_x000a_(C)" dataDxfId="260"/>
    <tableColumn id="10" name="Financiera_x000a_(D)" dataDxfId="259"/>
    <tableColumn id="5" name="Física _x000a_(E)" dataDxfId="258"/>
    <tableColumn id="6" name="Financiera _x000a_ (F)" dataDxfId="257"/>
    <tableColumn id="7" name="Física _x000a_(%)_x000a_ G=E/C" dataDxfId="256" dataCellStyle="Porcentaje">
      <calculatedColumnFormula>IF(G99&gt;0,G99/C99,0)</calculatedColumnFormula>
    </tableColumn>
    <tableColumn id="8" name="Financiero _x000a_(%) _x000a_H=F/D" dataDxfId="255">
      <calculatedColumnFormula>IF(H99&gt;0,H99/D99,0)</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8" name="Tabla199" displayName="Tabla199" ref="A130:J133" totalsRowShown="0" headerRowDxfId="254" dataDxfId="252" headerRowBorderDxfId="253" tableBorderDxfId="251" totalsRowBorderDxfId="250">
  <tableColumns count="10">
    <tableColumn id="1" name="Producto" dataDxfId="249"/>
    <tableColumn id="2" name="Indicador" dataDxfId="248"/>
    <tableColumn id="3" name="Física_x000a_(A)" dataDxfId="247"/>
    <tableColumn id="4" name="Financiera_x000a_(B)" dataDxfId="246"/>
    <tableColumn id="9" name="Física_x000a_(C)" dataDxfId="245"/>
    <tableColumn id="10" name="Financiera_x000a_(D)" dataDxfId="244"/>
    <tableColumn id="5" name="Física _x000a_(E)" dataDxfId="243"/>
    <tableColumn id="6" name="Financiera _x000a_ (F)" dataDxfId="242"/>
    <tableColumn id="7" name="Física _x000a_(%)_x000a_ G=E/C" dataDxfId="241" dataCellStyle="Porcentaje">
      <calculatedColumnFormula>IF(G131&gt;0,G131/C131,0)</calculatedColumnFormula>
    </tableColumn>
    <tableColumn id="8" name="Financiero _x000a_(%) _x000a_H=F/D" dataDxfId="240">
      <calculatedColumnFormula>IF(H131&gt;0,H131/D131,0)</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21" name="Tabla1622" displayName="Tabla1622" ref="A28:J31" totalsRowShown="0" headerRowDxfId="239" dataDxfId="237" headerRowBorderDxfId="238" tableBorderDxfId="236" totalsRowBorderDxfId="235">
  <tableColumns count="10">
    <tableColumn id="1" name="Producto" dataDxfId="234"/>
    <tableColumn id="2" name="Indicador" dataDxfId="233"/>
    <tableColumn id="3" name="Física_x000a_(A)" dataDxfId="232"/>
    <tableColumn id="4" name="Financiera_x000a_(B)" dataDxfId="231"/>
    <tableColumn id="9" name="Física_x000a_(C)" dataDxfId="230">
      <calculatedColumnFormula>SUM(Tabla1[[#This Row],[Física
(C)]]+Tabla16[[#This Row],[Física
(C)]])</calculatedColumnFormula>
    </tableColumn>
    <tableColumn id="10" name="Financiera_x000a_(D)" dataDxfId="229">
      <calculatedColumnFormula>SUM(Tabla1[[#This Row],[Financiera
(D)]]+Tabla16[[#This Row],[Financiera
(D)]])</calculatedColumnFormula>
    </tableColumn>
    <tableColumn id="5" name="Física _x000a_(E)" dataDxfId="228">
      <calculatedColumnFormula>SUM(Tabla1[[#This Row],[Física 
(E)]]+Tabla16[[#This Row],[Física 
(E)]])</calculatedColumnFormula>
    </tableColumn>
    <tableColumn id="6" name="Financiera _x000a_ (F)" dataDxfId="227">
      <calculatedColumnFormula>SUM(Tabla1[[#This Row],[Financiera 
 (F)]]+Tabla16[[#This Row],[Financiera 
 (F)]])</calculatedColumnFormula>
    </tableColumn>
    <tableColumn id="7" name="Física _x000a_(%)_x000a_ G=E/C" dataDxfId="226" dataCellStyle="Porcentaje">
      <calculatedColumnFormula>IF(G29&gt;0,G29/C29,0)</calculatedColumnFormula>
    </tableColumn>
    <tableColumn id="8" name="Financiero _x000a_(%) _x000a_H=F/D" dataDxfId="225">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6"/>
  <sheetViews>
    <sheetView topLeftCell="A137" workbookViewId="0">
      <selection activeCell="A147" sqref="A147:J147"/>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07" t="s">
        <v>6</v>
      </c>
      <c r="E3" s="108"/>
      <c r="F3" s="108"/>
      <c r="G3" s="108"/>
      <c r="H3" s="109"/>
      <c r="I3" s="6">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c r="A8" s="8" t="s">
        <v>9</v>
      </c>
      <c r="B8" s="98" t="s">
        <v>10</v>
      </c>
      <c r="C8" s="99"/>
      <c r="D8" s="99"/>
      <c r="E8" s="99"/>
      <c r="F8" s="99"/>
      <c r="G8" s="99"/>
      <c r="H8" s="99"/>
      <c r="I8" s="99"/>
      <c r="J8" s="100"/>
    </row>
    <row r="9" spans="1:10" ht="15" customHeight="1">
      <c r="A9" s="9" t="s">
        <v>11</v>
      </c>
      <c r="B9" s="98" t="s">
        <v>12</v>
      </c>
      <c r="C9" s="99"/>
      <c r="D9" s="99"/>
      <c r="E9" s="99"/>
      <c r="F9" s="99"/>
      <c r="G9" s="99"/>
      <c r="H9" s="99"/>
      <c r="I9" s="99"/>
      <c r="J9" s="100"/>
    </row>
    <row r="10" spans="1:10">
      <c r="A10" s="9" t="s">
        <v>13</v>
      </c>
      <c r="B10" s="98" t="s">
        <v>14</v>
      </c>
      <c r="C10" s="99"/>
      <c r="D10" s="99"/>
      <c r="E10" s="99"/>
      <c r="F10" s="99"/>
      <c r="G10" s="99"/>
      <c r="H10" s="99"/>
      <c r="I10" s="99"/>
      <c r="J10" s="100"/>
    </row>
    <row r="11" spans="1:10" ht="31.5" customHeight="1">
      <c r="A11" s="8" t="s">
        <v>15</v>
      </c>
      <c r="B11" s="116" t="s">
        <v>16</v>
      </c>
      <c r="C11" s="116"/>
      <c r="D11" s="116"/>
      <c r="E11" s="116"/>
      <c r="F11" s="116"/>
      <c r="G11" s="116"/>
      <c r="H11" s="116"/>
      <c r="I11" s="116"/>
      <c r="J11" s="117"/>
    </row>
    <row r="12" spans="1:10" ht="30.75" customHeight="1">
      <c r="A12" s="8" t="s">
        <v>17</v>
      </c>
      <c r="B12" s="116" t="s">
        <v>18</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c r="A18" s="8" t="s">
        <v>28</v>
      </c>
      <c r="B18" s="114" t="s">
        <v>29</v>
      </c>
      <c r="C18" s="114"/>
      <c r="D18" s="114"/>
      <c r="E18" s="114"/>
      <c r="F18" s="114"/>
      <c r="G18" s="114"/>
      <c r="H18" s="114"/>
      <c r="I18" s="114"/>
      <c r="J18" s="115"/>
    </row>
    <row r="19" spans="1:10" ht="49.15" customHeight="1">
      <c r="A19" s="13" t="s">
        <v>30</v>
      </c>
      <c r="B19" s="116" t="s">
        <v>31</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5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24">
        <v>14274980</v>
      </c>
      <c r="B25" s="125"/>
      <c r="C25" s="126">
        <v>21474960</v>
      </c>
      <c r="D25" s="127"/>
      <c r="E25" s="128"/>
      <c r="F25" s="126">
        <v>6167721.6200000001</v>
      </c>
      <c r="G25" s="127"/>
      <c r="H25" s="128"/>
      <c r="I25" s="129">
        <f>IF(F25&gt;0,F25/C25,0)</f>
        <v>0.28720526697139365</v>
      </c>
      <c r="J25" s="130"/>
    </row>
    <row r="26" spans="1:10" ht="15.75">
      <c r="A26" s="95" t="s">
        <v>42</v>
      </c>
      <c r="B26" s="96"/>
      <c r="C26" s="96"/>
      <c r="D26" s="96"/>
      <c r="E26" s="96"/>
      <c r="F26" s="96"/>
      <c r="G26" s="96"/>
      <c r="H26" s="96"/>
      <c r="I26" s="96"/>
      <c r="J26" s="97"/>
    </row>
    <row r="27" spans="1:10">
      <c r="A27" s="14"/>
      <c r="B27"/>
      <c r="C27" s="137" t="s">
        <v>43</v>
      </c>
      <c r="D27" s="138"/>
      <c r="E27" s="137" t="s">
        <v>44</v>
      </c>
      <c r="F27" s="138"/>
      <c r="G27" s="137" t="s">
        <v>45</v>
      </c>
      <c r="H27" s="137"/>
      <c r="I27" s="137" t="s">
        <v>46</v>
      </c>
      <c r="J27" s="139"/>
    </row>
    <row r="28" spans="1:10" ht="38.25">
      <c r="A28" s="15" t="s">
        <v>47</v>
      </c>
      <c r="B28" s="16" t="s">
        <v>48</v>
      </c>
      <c r="C28" s="16" t="s">
        <v>49</v>
      </c>
      <c r="D28" s="16" t="s">
        <v>50</v>
      </c>
      <c r="E28" s="16" t="s">
        <v>51</v>
      </c>
      <c r="F28" s="16" t="s">
        <v>52</v>
      </c>
      <c r="G28" s="48" t="s">
        <v>53</v>
      </c>
      <c r="H28" s="48" t="s">
        <v>54</v>
      </c>
      <c r="I28" s="16" t="s">
        <v>55</v>
      </c>
      <c r="J28" s="17" t="s">
        <v>56</v>
      </c>
    </row>
    <row r="29" spans="1:10" ht="39" customHeight="1">
      <c r="A29" s="18" t="s">
        <v>57</v>
      </c>
      <c r="B29" s="19"/>
      <c r="C29" s="20">
        <v>200</v>
      </c>
      <c r="D29" s="21">
        <v>13203242.93</v>
      </c>
      <c r="E29" s="20">
        <v>30</v>
      </c>
      <c r="F29" s="54">
        <v>3215211.21</v>
      </c>
      <c r="G29" s="56">
        <v>33</v>
      </c>
      <c r="H29" s="59">
        <v>3215211.21</v>
      </c>
      <c r="I29" s="47">
        <f t="shared" ref="I29" si="0">IF(G29&gt;0,G29/E29,0)</f>
        <v>1.1000000000000001</v>
      </c>
      <c r="J29" s="25">
        <f t="shared" ref="J29" si="1">IF(H29&gt;0,H29/F29,0)</f>
        <v>1</v>
      </c>
    </row>
    <row r="30" spans="1:10" ht="48">
      <c r="A30" s="26" t="s">
        <v>58</v>
      </c>
      <c r="B30" s="27"/>
      <c r="C30" s="20">
        <v>120</v>
      </c>
      <c r="D30" s="22">
        <v>10</v>
      </c>
      <c r="E30" s="28">
        <v>16</v>
      </c>
      <c r="F30" s="54">
        <v>0</v>
      </c>
      <c r="G30" s="56">
        <v>11</v>
      </c>
      <c r="H30" s="57">
        <v>0</v>
      </c>
      <c r="I30" s="47">
        <f>IF(G30&gt;0,G30/E30,0)</f>
        <v>0.6875</v>
      </c>
      <c r="J30" s="25">
        <f>IF(H30&gt;0,H30/JF30,0)</f>
        <v>0</v>
      </c>
    </row>
    <row r="31" spans="1:10" ht="36">
      <c r="A31" s="26" t="s">
        <v>59</v>
      </c>
      <c r="B31" s="27"/>
      <c r="C31" s="28">
        <v>717</v>
      </c>
      <c r="D31" s="30">
        <v>10</v>
      </c>
      <c r="E31" s="28">
        <v>142</v>
      </c>
      <c r="F31" s="30">
        <v>0</v>
      </c>
      <c r="G31" s="55">
        <v>132</v>
      </c>
      <c r="H31" s="53">
        <v>0</v>
      </c>
      <c r="I31" s="47">
        <f>IF(G31&gt;0,G31/E31,0)</f>
        <v>0.92957746478873238</v>
      </c>
      <c r="J31" s="31">
        <f>IF(H31&gt;0,H31/F31,0)</f>
        <v>0</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14" t="s">
        <v>57</v>
      </c>
      <c r="C34" s="114"/>
      <c r="D34" s="114"/>
      <c r="E34" s="114"/>
      <c r="F34" s="114"/>
      <c r="G34" s="114"/>
      <c r="H34" s="114"/>
      <c r="I34" s="114"/>
      <c r="J34" s="115"/>
    </row>
    <row r="35" spans="1:10" ht="30">
      <c r="A35" s="32" t="s">
        <v>63</v>
      </c>
      <c r="B35" s="116" t="s">
        <v>64</v>
      </c>
      <c r="C35" s="116"/>
      <c r="D35" s="116"/>
      <c r="E35" s="116"/>
      <c r="F35" s="116"/>
      <c r="G35" s="116"/>
      <c r="H35" s="116"/>
      <c r="I35" s="116"/>
      <c r="J35" s="117"/>
    </row>
    <row r="36" spans="1:10" ht="31.5" customHeight="1">
      <c r="A36" s="32" t="s">
        <v>65</v>
      </c>
      <c r="B36" s="131" t="s">
        <v>66</v>
      </c>
      <c r="C36" s="132"/>
      <c r="D36" s="132"/>
      <c r="E36" s="132"/>
      <c r="F36" s="132"/>
      <c r="G36" s="132"/>
      <c r="H36" s="132"/>
      <c r="I36" s="132"/>
      <c r="J36" s="133"/>
    </row>
    <row r="37" spans="1:10" ht="30">
      <c r="A37" s="32" t="s">
        <v>67</v>
      </c>
      <c r="B37" s="131" t="s">
        <v>68</v>
      </c>
      <c r="C37" s="131"/>
      <c r="D37" s="131"/>
      <c r="E37" s="131"/>
      <c r="F37" s="131"/>
      <c r="G37" s="131"/>
      <c r="H37" s="131"/>
      <c r="I37" s="131"/>
      <c r="J37" s="134"/>
    </row>
    <row r="38" spans="1:10">
      <c r="A38" s="32" t="s">
        <v>62</v>
      </c>
      <c r="B38" s="135" t="s">
        <v>58</v>
      </c>
      <c r="C38" s="135"/>
      <c r="D38" s="135"/>
      <c r="E38" s="135"/>
      <c r="F38" s="135"/>
      <c r="G38" s="135"/>
      <c r="H38" s="135"/>
      <c r="I38" s="135"/>
      <c r="J38" s="136"/>
    </row>
    <row r="39" spans="1:10" ht="30">
      <c r="A39" s="32" t="s">
        <v>63</v>
      </c>
      <c r="B39" s="131" t="s">
        <v>69</v>
      </c>
      <c r="C39" s="131"/>
      <c r="D39" s="131"/>
      <c r="E39" s="131"/>
      <c r="F39" s="131"/>
      <c r="G39" s="131"/>
      <c r="H39" s="131"/>
      <c r="I39" s="131"/>
      <c r="J39" s="134"/>
    </row>
    <row r="40" spans="1:10" ht="33" customHeight="1">
      <c r="A40" s="32" t="s">
        <v>65</v>
      </c>
      <c r="B40" s="131" t="s">
        <v>70</v>
      </c>
      <c r="C40" s="131"/>
      <c r="D40" s="131"/>
      <c r="E40" s="131"/>
      <c r="F40" s="131"/>
      <c r="G40" s="131"/>
      <c r="H40" s="131"/>
      <c r="I40" s="131"/>
      <c r="J40" s="134"/>
    </row>
    <row r="41" spans="1:10" ht="30" customHeight="1">
      <c r="A41" s="32" t="s">
        <v>67</v>
      </c>
      <c r="B41" s="131" t="s">
        <v>71</v>
      </c>
      <c r="C41" s="131"/>
      <c r="D41" s="131"/>
      <c r="E41" s="131"/>
      <c r="F41" s="131"/>
      <c r="G41" s="131"/>
      <c r="H41" s="131"/>
      <c r="I41" s="131"/>
      <c r="J41" s="134"/>
    </row>
    <row r="42" spans="1:10">
      <c r="A42" s="32" t="s">
        <v>62</v>
      </c>
      <c r="B42" s="135" t="s">
        <v>59</v>
      </c>
      <c r="C42" s="135"/>
      <c r="D42" s="135"/>
      <c r="E42" s="135"/>
      <c r="F42" s="135"/>
      <c r="G42" s="135"/>
      <c r="H42" s="135"/>
      <c r="I42" s="135"/>
      <c r="J42" s="136"/>
    </row>
    <row r="43" spans="1:10" ht="30">
      <c r="A43" s="32" t="s">
        <v>63</v>
      </c>
      <c r="B43" s="131" t="s">
        <v>72</v>
      </c>
      <c r="C43" s="131"/>
      <c r="D43" s="131"/>
      <c r="E43" s="131"/>
      <c r="F43" s="131"/>
      <c r="G43" s="131"/>
      <c r="H43" s="131"/>
      <c r="I43" s="131"/>
      <c r="J43" s="134"/>
    </row>
    <row r="44" spans="1:10" ht="27" customHeight="1">
      <c r="A44" s="32" t="s">
        <v>65</v>
      </c>
      <c r="B44" s="131" t="s">
        <v>73</v>
      </c>
      <c r="C44" s="131"/>
      <c r="D44" s="131"/>
      <c r="E44" s="131"/>
      <c r="F44" s="131"/>
      <c r="G44" s="131"/>
      <c r="H44" s="131"/>
      <c r="I44" s="131"/>
      <c r="J44" s="134"/>
    </row>
    <row r="45" spans="1:10" ht="52.5" customHeight="1">
      <c r="A45" s="32" t="s">
        <v>67</v>
      </c>
      <c r="B45" s="131" t="s">
        <v>74</v>
      </c>
      <c r="C45" s="131"/>
      <c r="D45" s="131"/>
      <c r="E45" s="131"/>
      <c r="F45" s="131"/>
      <c r="G45" s="131"/>
      <c r="H45" s="131"/>
      <c r="I45" s="131"/>
      <c r="J45" s="134"/>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c r="A48" s="143" t="s">
        <v>77</v>
      </c>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c r="A51" s="8" t="s">
        <v>28</v>
      </c>
      <c r="B51" s="114" t="s">
        <v>78</v>
      </c>
      <c r="C51" s="114"/>
      <c r="D51" s="114"/>
      <c r="E51" s="114"/>
      <c r="F51" s="114"/>
      <c r="G51" s="114"/>
      <c r="H51" s="114"/>
      <c r="I51" s="114"/>
      <c r="J51" s="115"/>
    </row>
    <row r="52" spans="1:11" ht="79.150000000000006" customHeight="1">
      <c r="A52" s="13" t="s">
        <v>30</v>
      </c>
      <c r="B52" s="116" t="s">
        <v>79</v>
      </c>
      <c r="C52" s="116"/>
      <c r="D52" s="116"/>
      <c r="E52" s="116"/>
      <c r="F52" s="116"/>
      <c r="G52" s="116"/>
      <c r="H52" s="116"/>
      <c r="I52" s="116"/>
      <c r="J52" s="117"/>
    </row>
    <row r="53" spans="1:11" ht="28.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v>226899050</v>
      </c>
      <c r="B58" s="125"/>
      <c r="C58" s="146">
        <v>232054040</v>
      </c>
      <c r="D58" s="147"/>
      <c r="E58" s="148"/>
      <c r="F58" s="126">
        <v>76288196.409999996</v>
      </c>
      <c r="G58" s="127"/>
      <c r="H58" s="128"/>
      <c r="I58" s="129">
        <f>IF(F58&gt;0,F58/C58,0)</f>
        <v>0.32875185629174997</v>
      </c>
      <c r="J58" s="130"/>
      <c r="K58" s="36"/>
    </row>
    <row r="59" spans="1:11" ht="15.75">
      <c r="A59" s="95" t="s">
        <v>42</v>
      </c>
      <c r="B59" s="96"/>
      <c r="C59" s="96"/>
      <c r="D59" s="96"/>
      <c r="E59" s="96"/>
      <c r="F59" s="96"/>
      <c r="G59" s="96"/>
      <c r="H59" s="96"/>
      <c r="I59" s="96"/>
      <c r="J59" s="97"/>
    </row>
    <row r="60" spans="1:11">
      <c r="A60" s="14"/>
      <c r="B60"/>
      <c r="C60" s="137" t="s">
        <v>43</v>
      </c>
      <c r="D60" s="138"/>
      <c r="E60" s="137" t="s">
        <v>44</v>
      </c>
      <c r="F60" s="138"/>
      <c r="G60" s="137" t="s">
        <v>45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58">
        <v>417</v>
      </c>
      <c r="D62" s="20">
        <v>29971614.829999998</v>
      </c>
      <c r="E62" s="29">
        <v>92</v>
      </c>
      <c r="F62" s="22">
        <v>8116755.5099999998</v>
      </c>
      <c r="G62" s="23">
        <v>78</v>
      </c>
      <c r="H62" s="22">
        <v>8116994.9100000001</v>
      </c>
      <c r="I62" s="47">
        <f>IF(G62&gt;0,G62/E62,0)</f>
        <v>0.84782608695652173</v>
      </c>
      <c r="J62" s="31">
        <f>IF(H62&gt;0,H62/Tabla13[[#This Row],[Financiera
(D)]],0)</f>
        <v>1.0000294945436887</v>
      </c>
    </row>
    <row r="63" spans="1:11" ht="72">
      <c r="A63" s="26" t="s">
        <v>83</v>
      </c>
      <c r="B63" s="27"/>
      <c r="C63" s="28">
        <v>12000</v>
      </c>
      <c r="D63" s="30">
        <v>48929716.759999998</v>
      </c>
      <c r="E63" s="29">
        <v>1200</v>
      </c>
      <c r="F63" s="30">
        <v>48645608.880000003</v>
      </c>
      <c r="G63" s="29">
        <v>3013</v>
      </c>
      <c r="H63" s="30">
        <v>48929716.759999998</v>
      </c>
      <c r="I63" s="38">
        <f>IF(G63&gt;0,G63/E63,0)</f>
        <v>2.5108333333333333</v>
      </c>
      <c r="J63" s="31">
        <f>IF(H63&gt;0,H63/D63,0)</f>
        <v>1</v>
      </c>
    </row>
    <row r="64" spans="1:11" ht="60">
      <c r="A64" s="39" t="s">
        <v>84</v>
      </c>
      <c r="B64" s="27"/>
      <c r="C64" s="28">
        <v>189</v>
      </c>
      <c r="D64" s="30">
        <v>550000</v>
      </c>
      <c r="E64" s="29">
        <v>19</v>
      </c>
      <c r="F64" s="30">
        <v>137500</v>
      </c>
      <c r="G64" s="29">
        <v>44</v>
      </c>
      <c r="H64" s="30">
        <v>137500</v>
      </c>
      <c r="I64" s="38">
        <f>IF(G64&gt;0,G64/E64,0)</f>
        <v>2.3157894736842106</v>
      </c>
      <c r="J64" s="25">
        <f>IF(H64&gt;0,H64/F64,0)</f>
        <v>1</v>
      </c>
    </row>
    <row r="65" spans="1:10" ht="72">
      <c r="A65" s="26" t="s">
        <v>85</v>
      </c>
      <c r="B65" s="27"/>
      <c r="C65" s="28">
        <v>3</v>
      </c>
      <c r="D65" s="30">
        <v>10</v>
      </c>
      <c r="E65" s="29">
        <v>0</v>
      </c>
      <c r="F65" s="30">
        <v>0</v>
      </c>
      <c r="G65" s="29">
        <v>0</v>
      </c>
      <c r="H65" s="30">
        <v>0</v>
      </c>
      <c r="I65" s="38">
        <f t="shared" ref="I65" si="2">IF(G65&gt;0,G65/C65,0)</f>
        <v>0</v>
      </c>
      <c r="J65" s="31">
        <f>IF(H65&gt;0,H65/F65,0)</f>
        <v>0</v>
      </c>
    </row>
    <row r="66" spans="1:10" ht="15.75">
      <c r="A66" s="92" t="s">
        <v>60</v>
      </c>
      <c r="B66" s="93"/>
      <c r="C66" s="93"/>
      <c r="D66" s="93"/>
      <c r="E66" s="93"/>
      <c r="F66" s="93"/>
      <c r="G66" s="93"/>
      <c r="H66" s="93"/>
      <c r="I66" s="93"/>
      <c r="J66" s="94"/>
    </row>
    <row r="67" spans="1:10" ht="15.75">
      <c r="A67" s="95" t="s">
        <v>61</v>
      </c>
      <c r="B67" s="96"/>
      <c r="C67" s="96"/>
      <c r="D67" s="96"/>
      <c r="E67" s="96"/>
      <c r="F67" s="96"/>
      <c r="G67" s="96"/>
      <c r="H67" s="96"/>
      <c r="I67" s="96"/>
      <c r="J67" s="97"/>
    </row>
    <row r="68" spans="1:10" ht="27" customHeight="1">
      <c r="A68" s="32" t="s">
        <v>62</v>
      </c>
      <c r="B68" s="114" t="s">
        <v>82</v>
      </c>
      <c r="C68" s="114"/>
      <c r="D68" s="114"/>
      <c r="E68" s="114"/>
      <c r="F68" s="114"/>
      <c r="G68" s="114"/>
      <c r="H68" s="114"/>
      <c r="I68" s="114"/>
      <c r="J68" s="115"/>
    </row>
    <row r="69" spans="1:10" ht="34.15" customHeight="1">
      <c r="A69" s="32" t="s">
        <v>63</v>
      </c>
      <c r="B69" s="116" t="s">
        <v>86</v>
      </c>
      <c r="C69" s="116"/>
      <c r="D69" s="116"/>
      <c r="E69" s="116"/>
      <c r="F69" s="116"/>
      <c r="G69" s="116"/>
      <c r="H69" s="116"/>
      <c r="I69" s="116"/>
      <c r="J69" s="117"/>
    </row>
    <row r="70" spans="1:10" ht="45.75" customHeight="1">
      <c r="A70" s="32" t="s">
        <v>65</v>
      </c>
      <c r="B70" s="131" t="s">
        <v>87</v>
      </c>
      <c r="C70" s="131"/>
      <c r="D70" s="131"/>
      <c r="E70" s="131"/>
      <c r="F70" s="131"/>
      <c r="G70" s="131"/>
      <c r="H70" s="131"/>
      <c r="I70" s="131"/>
      <c r="J70" s="134"/>
    </row>
    <row r="71" spans="1:10" ht="30">
      <c r="A71" s="32" t="s">
        <v>67</v>
      </c>
      <c r="B71" s="131" t="s">
        <v>88</v>
      </c>
      <c r="C71" s="131"/>
      <c r="D71" s="131"/>
      <c r="E71" s="131"/>
      <c r="F71" s="131"/>
      <c r="G71" s="131"/>
      <c r="H71" s="131"/>
      <c r="I71" s="131"/>
      <c r="J71" s="134"/>
    </row>
    <row r="72" spans="1:10">
      <c r="A72" s="32" t="s">
        <v>62</v>
      </c>
      <c r="B72" s="135" t="s">
        <v>83</v>
      </c>
      <c r="C72" s="135"/>
      <c r="D72" s="135"/>
      <c r="E72" s="135"/>
      <c r="F72" s="135"/>
      <c r="G72" s="135"/>
      <c r="H72" s="135"/>
      <c r="I72" s="135"/>
      <c r="J72" s="136"/>
    </row>
    <row r="73" spans="1:10" ht="30">
      <c r="A73" s="32" t="s">
        <v>63</v>
      </c>
      <c r="B73" s="116" t="s">
        <v>89</v>
      </c>
      <c r="C73" s="116"/>
      <c r="D73" s="116"/>
      <c r="E73" s="116"/>
      <c r="F73" s="116"/>
      <c r="G73" s="116"/>
      <c r="H73" s="116"/>
      <c r="I73" s="116"/>
      <c r="J73" s="117"/>
    </row>
    <row r="74" spans="1:10">
      <c r="A74" s="32" t="s">
        <v>65</v>
      </c>
      <c r="B74" s="116" t="s">
        <v>90</v>
      </c>
      <c r="C74" s="116"/>
      <c r="D74" s="116"/>
      <c r="E74" s="116"/>
      <c r="F74" s="116"/>
      <c r="G74" s="116"/>
      <c r="H74" s="116"/>
      <c r="I74" s="116"/>
      <c r="J74" s="117"/>
    </row>
    <row r="75" spans="1:10" ht="30">
      <c r="A75" s="32" t="s">
        <v>67</v>
      </c>
      <c r="B75" s="116" t="s">
        <v>91</v>
      </c>
      <c r="C75" s="116"/>
      <c r="D75" s="116"/>
      <c r="E75" s="116"/>
      <c r="F75" s="116"/>
      <c r="G75" s="116"/>
      <c r="H75" s="116"/>
      <c r="I75" s="116"/>
      <c r="J75" s="117"/>
    </row>
    <row r="76" spans="1:10" ht="23.25" customHeight="1">
      <c r="A76" s="32" t="s">
        <v>62</v>
      </c>
      <c r="B76" s="135" t="s">
        <v>84</v>
      </c>
      <c r="C76" s="135"/>
      <c r="D76" s="135"/>
      <c r="E76" s="135"/>
      <c r="F76" s="135"/>
      <c r="G76" s="135"/>
      <c r="H76" s="135"/>
      <c r="I76" s="135"/>
      <c r="J76" s="136"/>
    </row>
    <row r="77" spans="1:10" ht="25.5" customHeight="1">
      <c r="A77" s="32" t="s">
        <v>63</v>
      </c>
      <c r="B77" s="116" t="s">
        <v>92</v>
      </c>
      <c r="C77" s="116"/>
      <c r="D77" s="116"/>
      <c r="E77" s="116"/>
      <c r="F77" s="116"/>
      <c r="G77" s="116"/>
      <c r="H77" s="116"/>
      <c r="I77" s="116"/>
      <c r="J77" s="117"/>
    </row>
    <row r="78" spans="1:10" ht="36" customHeight="1">
      <c r="A78" s="32" t="s">
        <v>65</v>
      </c>
      <c r="B78" s="131" t="s">
        <v>93</v>
      </c>
      <c r="C78" s="131"/>
      <c r="D78" s="131"/>
      <c r="E78" s="131"/>
      <c r="F78" s="131"/>
      <c r="G78" s="131"/>
      <c r="H78" s="131"/>
      <c r="I78" s="131"/>
      <c r="J78" s="134"/>
    </row>
    <row r="79" spans="1:10" ht="30">
      <c r="A79" s="32" t="s">
        <v>67</v>
      </c>
      <c r="B79" s="131" t="s">
        <v>94</v>
      </c>
      <c r="C79" s="131"/>
      <c r="D79" s="131"/>
      <c r="E79" s="131"/>
      <c r="F79" s="131"/>
      <c r="G79" s="131"/>
      <c r="H79" s="131"/>
      <c r="I79" s="131"/>
      <c r="J79" s="134"/>
    </row>
    <row r="80" spans="1:10" ht="15.75">
      <c r="A80" s="92" t="s">
        <v>75</v>
      </c>
      <c r="B80" s="93"/>
      <c r="C80" s="93"/>
      <c r="D80" s="93"/>
      <c r="E80" s="93"/>
      <c r="F80" s="93"/>
      <c r="G80" s="93"/>
      <c r="H80" s="93"/>
      <c r="I80" s="93"/>
      <c r="J80" s="94"/>
    </row>
    <row r="81" spans="1:10" ht="15.75" customHeight="1">
      <c r="A81" s="140" t="s">
        <v>76</v>
      </c>
      <c r="B81" s="141"/>
      <c r="C81" s="141"/>
      <c r="D81" s="141"/>
      <c r="E81" s="141"/>
      <c r="F81" s="141"/>
      <c r="G81" s="141"/>
      <c r="H81" s="141"/>
      <c r="I81" s="141"/>
      <c r="J81" s="142"/>
    </row>
    <row r="82" spans="1:10" ht="10.5" customHeight="1">
      <c r="A82" s="143"/>
      <c r="B82" s="144"/>
      <c r="C82" s="144"/>
      <c r="D82" s="144"/>
      <c r="E82" s="144"/>
      <c r="F82" s="144"/>
      <c r="G82" s="144"/>
      <c r="H82" s="144"/>
      <c r="I82" s="144"/>
      <c r="J82" s="145"/>
    </row>
    <row r="83" spans="1:10" ht="6" customHeight="1"/>
    <row r="84" spans="1:10" ht="15.75">
      <c r="A84" s="92" t="s">
        <v>27</v>
      </c>
      <c r="B84" s="93"/>
      <c r="C84" s="93"/>
      <c r="D84" s="93"/>
      <c r="E84" s="93"/>
      <c r="F84" s="93"/>
      <c r="G84" s="93"/>
      <c r="H84" s="93"/>
      <c r="I84" s="93"/>
      <c r="J84" s="94"/>
    </row>
    <row r="85" spans="1:10">
      <c r="A85" s="8" t="s">
        <v>28</v>
      </c>
      <c r="B85" s="114" t="s">
        <v>95</v>
      </c>
      <c r="C85" s="114"/>
      <c r="D85" s="114"/>
      <c r="E85" s="114"/>
      <c r="F85" s="114"/>
      <c r="G85" s="114"/>
      <c r="H85" s="114"/>
      <c r="I85" s="114"/>
      <c r="J85" s="115"/>
    </row>
    <row r="86" spans="1:10" ht="54.75" customHeight="1">
      <c r="A86" s="13" t="s">
        <v>30</v>
      </c>
      <c r="B86" s="116" t="s">
        <v>96</v>
      </c>
      <c r="C86" s="116"/>
      <c r="D86" s="116"/>
      <c r="E86" s="116"/>
      <c r="F86" s="116"/>
      <c r="G86" s="116"/>
      <c r="H86" s="116"/>
      <c r="I86" s="116"/>
      <c r="J86" s="117"/>
    </row>
    <row r="87" spans="1:10" ht="57.75" customHeight="1">
      <c r="A87" s="13" t="s">
        <v>32</v>
      </c>
      <c r="B87" s="116" t="s">
        <v>97</v>
      </c>
      <c r="C87" s="116"/>
      <c r="D87" s="116"/>
      <c r="E87" s="116"/>
      <c r="F87" s="116"/>
      <c r="G87" s="116"/>
      <c r="H87" s="116"/>
      <c r="I87" s="116"/>
      <c r="J87" s="117"/>
    </row>
    <row r="88" spans="1:10" ht="51" customHeight="1">
      <c r="A88" s="13" t="s">
        <v>34</v>
      </c>
      <c r="B88" s="116" t="s">
        <v>98</v>
      </c>
      <c r="C88" s="116"/>
      <c r="D88" s="116"/>
      <c r="E88" s="116"/>
      <c r="F88" s="116"/>
      <c r="G88" s="116"/>
      <c r="H88" s="116"/>
      <c r="I88" s="116"/>
      <c r="J88" s="117"/>
    </row>
    <row r="89" spans="1:10" ht="15.75">
      <c r="A89" s="92" t="s">
        <v>36</v>
      </c>
      <c r="B89" s="93"/>
      <c r="C89" s="93"/>
      <c r="D89" s="93"/>
      <c r="E89" s="93"/>
      <c r="F89" s="93"/>
      <c r="G89" s="93"/>
      <c r="H89" s="93"/>
      <c r="I89" s="93"/>
      <c r="J89" s="94"/>
    </row>
    <row r="90" spans="1:10" ht="15.75">
      <c r="A90" s="95" t="s">
        <v>37</v>
      </c>
      <c r="B90" s="96"/>
      <c r="C90" s="96"/>
      <c r="D90" s="96"/>
      <c r="E90" s="96"/>
      <c r="F90" s="96"/>
      <c r="G90" s="96"/>
      <c r="H90" s="96"/>
      <c r="I90" s="96"/>
      <c r="J90" s="97"/>
    </row>
    <row r="91" spans="1:10">
      <c r="A91" s="119" t="s">
        <v>38</v>
      </c>
      <c r="B91" s="120"/>
      <c r="C91" s="121" t="s">
        <v>39</v>
      </c>
      <c r="D91" s="122"/>
      <c r="E91" s="122"/>
      <c r="F91" s="122" t="s">
        <v>40</v>
      </c>
      <c r="G91" s="122"/>
      <c r="H91" s="120"/>
      <c r="I91" s="121" t="s">
        <v>41</v>
      </c>
      <c r="J91" s="123"/>
    </row>
    <row r="92" spans="1:10">
      <c r="A92" s="149">
        <v>318204478</v>
      </c>
      <c r="B92" s="128"/>
      <c r="C92" s="126">
        <v>737503439.78999996</v>
      </c>
      <c r="D92" s="127"/>
      <c r="E92" s="128"/>
      <c r="F92" s="126">
        <v>250302276.65000001</v>
      </c>
      <c r="G92" s="127"/>
      <c r="H92" s="128"/>
      <c r="I92" s="129">
        <f>IF(F92&gt;0,F92/C92,0)</f>
        <v>0.33939133452892395</v>
      </c>
      <c r="J92" s="130"/>
    </row>
    <row r="93" spans="1:10" ht="15.75">
      <c r="A93" s="95" t="s">
        <v>42</v>
      </c>
      <c r="B93" s="96"/>
      <c r="C93" s="96"/>
      <c r="D93" s="96"/>
      <c r="E93" s="96"/>
      <c r="F93" s="96"/>
      <c r="G93" s="96"/>
      <c r="H93" s="96"/>
      <c r="I93" s="96"/>
      <c r="J93" s="97"/>
    </row>
    <row r="94" spans="1:10">
      <c r="A94" s="14"/>
      <c r="B94"/>
      <c r="C94" s="137" t="s">
        <v>43</v>
      </c>
      <c r="D94" s="138"/>
      <c r="E94" s="137" t="s">
        <v>44</v>
      </c>
      <c r="F94" s="138"/>
      <c r="G94" s="137" t="s">
        <v>45</v>
      </c>
      <c r="H94" s="137"/>
      <c r="I94" s="137" t="s">
        <v>46</v>
      </c>
      <c r="J94" s="139"/>
    </row>
    <row r="95" spans="1:10" ht="38.25">
      <c r="A95" s="15" t="s">
        <v>47</v>
      </c>
      <c r="B95" s="16" t="s">
        <v>48</v>
      </c>
      <c r="C95" s="16" t="s">
        <v>49</v>
      </c>
      <c r="D95" s="16" t="s">
        <v>50</v>
      </c>
      <c r="E95" s="16" t="s">
        <v>51</v>
      </c>
      <c r="F95" s="16" t="s">
        <v>52</v>
      </c>
      <c r="G95" s="16" t="s">
        <v>53</v>
      </c>
      <c r="H95" s="16" t="s">
        <v>54</v>
      </c>
      <c r="I95" s="16" t="s">
        <v>55</v>
      </c>
      <c r="J95" s="17" t="s">
        <v>56</v>
      </c>
    </row>
    <row r="96" spans="1:10" ht="48">
      <c r="A96" s="39" t="s">
        <v>99</v>
      </c>
      <c r="B96" s="19"/>
      <c r="C96" s="20">
        <v>6458</v>
      </c>
      <c r="D96" s="22">
        <v>293322463.42000002</v>
      </c>
      <c r="E96" s="20">
        <v>1777</v>
      </c>
      <c r="F96" s="22">
        <v>78645983.739999995</v>
      </c>
      <c r="G96" s="23">
        <v>1783</v>
      </c>
      <c r="H96" s="22">
        <v>176145182.53</v>
      </c>
      <c r="I96" s="37">
        <f t="shared" ref="I96:I98" si="3">IF(G96&gt;0,G96/E96,0)</f>
        <v>1.0033764772087788</v>
      </c>
      <c r="J96" s="25">
        <f t="shared" ref="J96:J98" si="4">IF(H96&gt;0,H96/F96,0)</f>
        <v>2.2397225408525356</v>
      </c>
    </row>
    <row r="97" spans="1:10" ht="48">
      <c r="A97" s="39" t="s">
        <v>100</v>
      </c>
      <c r="B97" s="27"/>
      <c r="C97" s="28">
        <v>10700</v>
      </c>
      <c r="D97" s="30">
        <v>10</v>
      </c>
      <c r="E97" s="28">
        <v>1665</v>
      </c>
      <c r="F97" s="30">
        <v>0</v>
      </c>
      <c r="G97" s="29">
        <v>2190</v>
      </c>
      <c r="H97" s="30">
        <v>0</v>
      </c>
      <c r="I97" s="38">
        <f>IF(G97&gt;0,G97/E97,0)</f>
        <v>1.3153153153153154</v>
      </c>
      <c r="J97" s="25">
        <f t="shared" si="4"/>
        <v>0</v>
      </c>
    </row>
    <row r="98" spans="1:10" ht="96">
      <c r="A98" s="39" t="s">
        <v>101</v>
      </c>
      <c r="B98" s="27"/>
      <c r="C98" s="28">
        <v>400</v>
      </c>
      <c r="D98" s="30">
        <v>10</v>
      </c>
      <c r="E98" s="28">
        <v>80</v>
      </c>
      <c r="F98" s="30">
        <v>0</v>
      </c>
      <c r="G98" s="29">
        <v>113</v>
      </c>
      <c r="H98" s="30">
        <v>0</v>
      </c>
      <c r="I98" s="38">
        <f t="shared" si="3"/>
        <v>1.4125000000000001</v>
      </c>
      <c r="J98" s="25">
        <f t="shared" si="4"/>
        <v>0</v>
      </c>
    </row>
    <row r="99" spans="1:10" ht="15.75">
      <c r="A99" s="92" t="s">
        <v>60</v>
      </c>
      <c r="B99" s="93"/>
      <c r="C99" s="93"/>
      <c r="D99" s="93"/>
      <c r="E99" s="93"/>
      <c r="F99" s="93"/>
      <c r="G99" s="93"/>
      <c r="H99" s="93"/>
      <c r="I99" s="93"/>
      <c r="J99" s="94"/>
    </row>
    <row r="100" spans="1:10" ht="15.75">
      <c r="A100" s="95" t="s">
        <v>61</v>
      </c>
      <c r="B100" s="96"/>
      <c r="C100" s="96"/>
      <c r="D100" s="96"/>
      <c r="E100" s="96"/>
      <c r="F100" s="96"/>
      <c r="G100" s="96"/>
      <c r="H100" s="96"/>
      <c r="I100" s="96"/>
      <c r="J100" s="97"/>
    </row>
    <row r="101" spans="1:10">
      <c r="A101" s="32" t="s">
        <v>62</v>
      </c>
      <c r="B101" s="114" t="s">
        <v>99</v>
      </c>
      <c r="C101" s="114"/>
      <c r="D101" s="114"/>
      <c r="E101" s="114"/>
      <c r="F101" s="114"/>
      <c r="G101" s="114"/>
      <c r="H101" s="114"/>
      <c r="I101" s="114"/>
      <c r="J101" s="115"/>
    </row>
    <row r="102" spans="1:10" ht="30">
      <c r="A102" s="32" t="s">
        <v>63</v>
      </c>
      <c r="B102" s="116" t="s">
        <v>102</v>
      </c>
      <c r="C102" s="116"/>
      <c r="D102" s="116"/>
      <c r="E102" s="116"/>
      <c r="F102" s="116"/>
      <c r="G102" s="116"/>
      <c r="H102" s="116"/>
      <c r="I102" s="116"/>
      <c r="J102" s="117"/>
    </row>
    <row r="103" spans="1:10" ht="26.25" customHeight="1">
      <c r="A103" s="32" t="s">
        <v>65</v>
      </c>
      <c r="B103" s="116" t="s">
        <v>103</v>
      </c>
      <c r="C103" s="116"/>
      <c r="D103" s="116"/>
      <c r="E103" s="116"/>
      <c r="F103" s="116"/>
      <c r="G103" s="116"/>
      <c r="H103" s="116"/>
      <c r="I103" s="116"/>
      <c r="J103" s="117"/>
    </row>
    <row r="104" spans="1:10" ht="80.25" customHeight="1">
      <c r="A104" s="32" t="s">
        <v>67</v>
      </c>
      <c r="B104" s="131" t="s">
        <v>104</v>
      </c>
      <c r="C104" s="131"/>
      <c r="D104" s="131"/>
      <c r="E104" s="131"/>
      <c r="F104" s="131"/>
      <c r="G104" s="131"/>
      <c r="H104" s="131"/>
      <c r="I104" s="131"/>
      <c r="J104" s="134"/>
    </row>
    <row r="105" spans="1:10">
      <c r="A105" s="32" t="s">
        <v>62</v>
      </c>
      <c r="B105" s="114" t="s">
        <v>100</v>
      </c>
      <c r="C105" s="114"/>
      <c r="D105" s="114"/>
      <c r="E105" s="114"/>
      <c r="F105" s="114"/>
      <c r="G105" s="114"/>
      <c r="H105" s="114"/>
      <c r="I105" s="114"/>
      <c r="J105" s="115"/>
    </row>
    <row r="106" spans="1:10" ht="30">
      <c r="A106" s="32" t="s">
        <v>63</v>
      </c>
      <c r="B106" s="131" t="s">
        <v>105</v>
      </c>
      <c r="C106" s="131"/>
      <c r="D106" s="131"/>
      <c r="E106" s="131"/>
      <c r="F106" s="131"/>
      <c r="G106" s="131"/>
      <c r="H106" s="131"/>
      <c r="I106" s="131"/>
      <c r="J106" s="134"/>
    </row>
    <row r="107" spans="1:10" ht="26.25" customHeight="1">
      <c r="A107" s="32" t="s">
        <v>65</v>
      </c>
      <c r="B107" s="131" t="s">
        <v>106</v>
      </c>
      <c r="C107" s="131"/>
      <c r="D107" s="131"/>
      <c r="E107" s="131"/>
      <c r="F107" s="131"/>
      <c r="G107" s="131"/>
      <c r="H107" s="131"/>
      <c r="I107" s="131"/>
      <c r="J107" s="134"/>
    </row>
    <row r="108" spans="1:10" ht="30">
      <c r="A108" s="32" t="s">
        <v>67</v>
      </c>
      <c r="B108" s="116" t="s">
        <v>107</v>
      </c>
      <c r="C108" s="116"/>
      <c r="D108" s="116"/>
      <c r="E108" s="116"/>
      <c r="F108" s="116"/>
      <c r="G108" s="116"/>
      <c r="H108" s="116"/>
      <c r="I108" s="116"/>
      <c r="J108" s="117"/>
    </row>
    <row r="109" spans="1:10" ht="28.5" customHeight="1">
      <c r="A109" s="32" t="s">
        <v>62</v>
      </c>
      <c r="B109" s="114" t="s">
        <v>101</v>
      </c>
      <c r="C109" s="114"/>
      <c r="D109" s="114"/>
      <c r="E109" s="114"/>
      <c r="F109" s="114"/>
      <c r="G109" s="114"/>
      <c r="H109" s="114"/>
      <c r="I109" s="114"/>
      <c r="J109" s="115"/>
    </row>
    <row r="110" spans="1:10" ht="30">
      <c r="A110" s="32" t="s">
        <v>63</v>
      </c>
      <c r="B110" s="116" t="s">
        <v>108</v>
      </c>
      <c r="C110" s="116"/>
      <c r="D110" s="116"/>
      <c r="E110" s="116"/>
      <c r="F110" s="116"/>
      <c r="G110" s="116"/>
      <c r="H110" s="116"/>
      <c r="I110" s="116"/>
      <c r="J110" s="117"/>
    </row>
    <row r="111" spans="1:10">
      <c r="A111" s="32" t="s">
        <v>65</v>
      </c>
      <c r="B111" s="116" t="s">
        <v>109</v>
      </c>
      <c r="C111" s="116"/>
      <c r="D111" s="116"/>
      <c r="E111" s="116"/>
      <c r="F111" s="116"/>
      <c r="G111" s="116"/>
      <c r="H111" s="116"/>
      <c r="I111" s="116"/>
      <c r="J111" s="117"/>
    </row>
    <row r="112" spans="1:10" ht="30">
      <c r="A112" s="32" t="s">
        <v>67</v>
      </c>
      <c r="B112" s="153" t="s">
        <v>110</v>
      </c>
      <c r="C112" s="153"/>
      <c r="D112" s="153"/>
      <c r="E112" s="153"/>
      <c r="F112" s="153"/>
      <c r="G112" s="153"/>
      <c r="H112" s="153"/>
      <c r="I112" s="153"/>
      <c r="J112" s="153"/>
    </row>
    <row r="113" spans="1:10" ht="15.75">
      <c r="A113" s="92" t="s">
        <v>75</v>
      </c>
      <c r="B113" s="93"/>
      <c r="C113" s="93"/>
      <c r="D113" s="93"/>
      <c r="E113" s="93"/>
      <c r="F113" s="93"/>
      <c r="G113" s="93"/>
      <c r="H113" s="93"/>
      <c r="I113" s="93"/>
      <c r="J113" s="94"/>
    </row>
    <row r="114" spans="1:10" ht="15.75">
      <c r="A114" s="140" t="s">
        <v>76</v>
      </c>
      <c r="B114" s="141"/>
      <c r="C114" s="141"/>
      <c r="D114" s="141"/>
      <c r="E114" s="141"/>
      <c r="F114" s="141"/>
      <c r="G114" s="141"/>
      <c r="H114" s="141"/>
      <c r="I114" s="141"/>
      <c r="J114" s="142"/>
    </row>
    <row r="115" spans="1:10">
      <c r="A115" s="150" t="s">
        <v>111</v>
      </c>
      <c r="B115" s="151"/>
      <c r="C115" s="151"/>
      <c r="D115" s="151"/>
      <c r="E115" s="151"/>
      <c r="F115" s="151"/>
      <c r="G115" s="151"/>
      <c r="H115" s="151"/>
      <c r="I115" s="151"/>
      <c r="J115" s="152"/>
    </row>
    <row r="116" spans="1:10" ht="15.75">
      <c r="A116" s="92" t="s">
        <v>27</v>
      </c>
      <c r="B116" s="93"/>
      <c r="C116" s="93"/>
      <c r="D116" s="93"/>
      <c r="E116" s="93"/>
      <c r="F116" s="93"/>
      <c r="G116" s="93"/>
      <c r="H116" s="93"/>
      <c r="I116" s="93"/>
      <c r="J116" s="94"/>
    </row>
    <row r="117" spans="1:10">
      <c r="A117" s="8" t="s">
        <v>28</v>
      </c>
      <c r="B117" s="135" t="s">
        <v>112</v>
      </c>
      <c r="C117" s="135"/>
      <c r="D117" s="135"/>
      <c r="E117" s="135"/>
      <c r="F117" s="135"/>
      <c r="G117" s="135"/>
      <c r="H117" s="135"/>
      <c r="I117" s="135"/>
      <c r="J117" s="136"/>
    </row>
    <row r="118" spans="1:10" ht="49.15" customHeight="1">
      <c r="A118" s="13" t="s">
        <v>30</v>
      </c>
      <c r="B118" s="116" t="s">
        <v>113</v>
      </c>
      <c r="C118" s="116"/>
      <c r="D118" s="116"/>
      <c r="E118" s="116"/>
      <c r="F118" s="116"/>
      <c r="G118" s="116"/>
      <c r="H118" s="116"/>
      <c r="I118" s="116"/>
      <c r="J118" s="117"/>
    </row>
    <row r="119" spans="1:10">
      <c r="A119" s="13" t="s">
        <v>32</v>
      </c>
      <c r="B119" s="131" t="s">
        <v>33</v>
      </c>
      <c r="C119" s="131"/>
      <c r="D119" s="131"/>
      <c r="E119" s="131"/>
      <c r="F119" s="131"/>
      <c r="G119" s="131"/>
      <c r="H119" s="131"/>
      <c r="I119" s="131"/>
      <c r="J119" s="134"/>
    </row>
    <row r="120" spans="1:10" ht="72.599999999999994" customHeight="1">
      <c r="A120" s="13" t="s">
        <v>34</v>
      </c>
      <c r="B120" s="131" t="s">
        <v>114</v>
      </c>
      <c r="C120" s="131"/>
      <c r="D120" s="131"/>
      <c r="E120" s="131"/>
      <c r="F120" s="131"/>
      <c r="G120" s="131"/>
      <c r="H120" s="131"/>
      <c r="I120" s="131"/>
      <c r="J120" s="134"/>
    </row>
    <row r="121" spans="1:10" ht="15.75">
      <c r="A121" s="92" t="s">
        <v>36</v>
      </c>
      <c r="B121" s="93"/>
      <c r="C121" s="93"/>
      <c r="D121" s="93"/>
      <c r="E121" s="93"/>
      <c r="F121" s="93"/>
      <c r="G121" s="93"/>
      <c r="H121" s="93"/>
      <c r="I121" s="93"/>
      <c r="J121" s="94"/>
    </row>
    <row r="122" spans="1:10" ht="15.75">
      <c r="A122" s="95" t="s">
        <v>37</v>
      </c>
      <c r="B122" s="96"/>
      <c r="C122" s="96"/>
      <c r="D122" s="96"/>
      <c r="E122" s="96"/>
      <c r="F122" s="96"/>
      <c r="G122" s="96"/>
      <c r="H122" s="96"/>
      <c r="I122" s="96"/>
      <c r="J122" s="97"/>
    </row>
    <row r="123" spans="1:10" ht="15" customHeight="1">
      <c r="A123" s="119" t="s">
        <v>38</v>
      </c>
      <c r="B123" s="120"/>
      <c r="C123" s="121" t="s">
        <v>39</v>
      </c>
      <c r="D123" s="122"/>
      <c r="E123" s="122"/>
      <c r="F123" s="122" t="s">
        <v>40</v>
      </c>
      <c r="G123" s="122"/>
      <c r="H123" s="120"/>
      <c r="I123" s="121" t="s">
        <v>41</v>
      </c>
      <c r="J123" s="123"/>
    </row>
    <row r="124" spans="1:10" ht="15" customHeight="1">
      <c r="A124" s="124">
        <v>87754340</v>
      </c>
      <c r="B124" s="125"/>
      <c r="C124" s="126">
        <v>87754340</v>
      </c>
      <c r="D124" s="127"/>
      <c r="E124" s="128"/>
      <c r="F124" s="126">
        <v>9076130.2100000009</v>
      </c>
      <c r="G124" s="127"/>
      <c r="H124" s="128"/>
      <c r="I124" s="129">
        <f>IF(F124&gt;0,F124/C124,0)</f>
        <v>0.10342656796233669</v>
      </c>
      <c r="J124" s="130"/>
    </row>
    <row r="125" spans="1:10" ht="15.75">
      <c r="A125" s="95" t="s">
        <v>42</v>
      </c>
      <c r="B125" s="96"/>
      <c r="C125" s="96"/>
      <c r="D125" s="96"/>
      <c r="E125" s="96"/>
      <c r="F125" s="96"/>
      <c r="G125" s="96"/>
      <c r="H125" s="96"/>
      <c r="I125" s="96"/>
      <c r="J125" s="97"/>
    </row>
    <row r="126" spans="1:10">
      <c r="A126" s="14"/>
      <c r="B126"/>
      <c r="C126" s="137" t="s">
        <v>43</v>
      </c>
      <c r="D126" s="138"/>
      <c r="E126" s="137" t="s">
        <v>44</v>
      </c>
      <c r="F126" s="138"/>
      <c r="G126" s="137" t="s">
        <v>45</v>
      </c>
      <c r="H126" s="137"/>
      <c r="I126" s="137" t="s">
        <v>46</v>
      </c>
      <c r="J126" s="139"/>
    </row>
    <row r="127" spans="1:10" ht="38.25">
      <c r="A127" s="15" t="s">
        <v>47</v>
      </c>
      <c r="B127" s="16" t="s">
        <v>48</v>
      </c>
      <c r="C127" s="16" t="s">
        <v>49</v>
      </c>
      <c r="D127" s="16" t="s">
        <v>50</v>
      </c>
      <c r="E127" s="16" t="s">
        <v>51</v>
      </c>
      <c r="F127" s="16" t="s">
        <v>52</v>
      </c>
      <c r="G127" s="16" t="s">
        <v>53</v>
      </c>
      <c r="H127" s="16" t="s">
        <v>54</v>
      </c>
      <c r="I127" s="16" t="s">
        <v>55</v>
      </c>
      <c r="J127" s="17" t="s">
        <v>56</v>
      </c>
    </row>
    <row r="128" spans="1:10" ht="62.25" customHeight="1">
      <c r="A128" s="18" t="s">
        <v>115</v>
      </c>
      <c r="B128" s="19"/>
      <c r="C128" s="20">
        <v>6000</v>
      </c>
      <c r="D128" s="21">
        <v>21922170</v>
      </c>
      <c r="E128" s="20">
        <v>900</v>
      </c>
      <c r="F128" s="22">
        <v>5480542.5</v>
      </c>
      <c r="G128" s="23">
        <v>1768</v>
      </c>
      <c r="H128" s="60">
        <v>500000</v>
      </c>
      <c r="I128" s="24">
        <f>IF(G128&gt;0,G128/E128,0)</f>
        <v>1.9644444444444444</v>
      </c>
      <c r="J128" s="25">
        <f>IF(H128&gt;0,H128/F128,0)</f>
        <v>9.1231844292786704E-2</v>
      </c>
    </row>
    <row r="129" spans="1:10" ht="108">
      <c r="A129" s="26" t="s">
        <v>116</v>
      </c>
      <c r="B129" s="27"/>
      <c r="C129" s="20">
        <v>6000</v>
      </c>
      <c r="D129" s="22">
        <v>900000</v>
      </c>
      <c r="E129" s="28">
        <v>900</v>
      </c>
      <c r="F129" s="22">
        <v>225000</v>
      </c>
      <c r="G129" s="29">
        <v>1768</v>
      </c>
      <c r="H129" s="22">
        <v>225000</v>
      </c>
      <c r="I129" s="24">
        <f>IF(G129&gt;0,G129/E129,0)</f>
        <v>1.9644444444444444</v>
      </c>
      <c r="J129" s="25">
        <f>IF(H129&gt;0,H129/F129,0)</f>
        <v>1</v>
      </c>
    </row>
    <row r="130" spans="1:10" ht="120">
      <c r="A130" s="26" t="s">
        <v>117</v>
      </c>
      <c r="B130" s="27"/>
      <c r="C130" s="28">
        <v>6510</v>
      </c>
      <c r="D130" s="30">
        <v>21622170</v>
      </c>
      <c r="E130" s="28">
        <v>980</v>
      </c>
      <c r="F130" s="30">
        <v>5405542.5</v>
      </c>
      <c r="G130" s="29">
        <v>1799</v>
      </c>
      <c r="H130" s="30">
        <v>972360</v>
      </c>
      <c r="I130" s="24">
        <f t="shared" ref="I130" si="5">IF(G130&gt;0,G130/E130,0)</f>
        <v>1.8357142857142856</v>
      </c>
      <c r="J130" s="31">
        <f>IF(H130&gt;0,H130/F130,0)</f>
        <v>0.17988203774181777</v>
      </c>
    </row>
    <row r="131" spans="1:10" ht="15.75">
      <c r="A131" s="92" t="s">
        <v>60</v>
      </c>
      <c r="B131" s="93"/>
      <c r="C131" s="93"/>
      <c r="D131" s="93"/>
      <c r="E131" s="93"/>
      <c r="F131" s="93"/>
      <c r="G131" s="93"/>
      <c r="H131" s="93"/>
      <c r="I131" s="93"/>
      <c r="J131" s="94"/>
    </row>
    <row r="132" spans="1:10" ht="15.75">
      <c r="A132" s="95" t="s">
        <v>61</v>
      </c>
      <c r="B132" s="96"/>
      <c r="C132" s="96"/>
      <c r="D132" s="96"/>
      <c r="E132" s="96"/>
      <c r="F132" s="96"/>
      <c r="G132" s="96"/>
      <c r="H132" s="96"/>
      <c r="I132" s="96"/>
      <c r="J132" s="97"/>
    </row>
    <row r="133" spans="1:10">
      <c r="A133" s="32" t="s">
        <v>62</v>
      </c>
      <c r="B133" s="114" t="s">
        <v>115</v>
      </c>
      <c r="C133" s="114"/>
      <c r="D133" s="114"/>
      <c r="E133" s="114"/>
      <c r="F133" s="114"/>
      <c r="G133" s="114"/>
      <c r="H133" s="114"/>
      <c r="I133" s="114"/>
      <c r="J133" s="115"/>
    </row>
    <row r="134" spans="1:10" ht="30">
      <c r="A134" s="32" t="s">
        <v>63</v>
      </c>
      <c r="B134" s="116" t="s">
        <v>118</v>
      </c>
      <c r="C134" s="116"/>
      <c r="D134" s="116"/>
      <c r="E134" s="116"/>
      <c r="F134" s="116"/>
      <c r="G134" s="116"/>
      <c r="H134" s="116"/>
      <c r="I134" s="116"/>
      <c r="J134" s="117"/>
    </row>
    <row r="135" spans="1:10" ht="23.25" customHeight="1">
      <c r="A135" s="32" t="s">
        <v>65</v>
      </c>
      <c r="B135" s="116" t="s">
        <v>119</v>
      </c>
      <c r="C135" s="116"/>
      <c r="D135" s="116"/>
      <c r="E135" s="116"/>
      <c r="F135" s="116"/>
      <c r="G135" s="116"/>
      <c r="H135" s="116"/>
      <c r="I135" s="116"/>
      <c r="J135" s="117"/>
    </row>
    <row r="136" spans="1:10" ht="30">
      <c r="A136" s="32" t="s">
        <v>67</v>
      </c>
      <c r="B136" s="131" t="s">
        <v>120</v>
      </c>
      <c r="C136" s="131"/>
      <c r="D136" s="131"/>
      <c r="E136" s="131"/>
      <c r="F136" s="131"/>
      <c r="G136" s="131"/>
      <c r="H136" s="131"/>
      <c r="I136" s="131"/>
      <c r="J136" s="134"/>
    </row>
    <row r="137" spans="1:10" ht="28.5" customHeight="1">
      <c r="A137" s="32" t="s">
        <v>62</v>
      </c>
      <c r="B137" s="135" t="s">
        <v>116</v>
      </c>
      <c r="C137" s="135"/>
      <c r="D137" s="135"/>
      <c r="E137" s="135"/>
      <c r="F137" s="135"/>
      <c r="G137" s="135"/>
      <c r="H137" s="135"/>
      <c r="I137" s="135"/>
      <c r="J137" s="136"/>
    </row>
    <row r="138" spans="1:10" ht="30">
      <c r="A138" s="32" t="s">
        <v>63</v>
      </c>
      <c r="B138" s="131" t="s">
        <v>121</v>
      </c>
      <c r="C138" s="131"/>
      <c r="D138" s="131"/>
      <c r="E138" s="131"/>
      <c r="F138" s="131"/>
      <c r="G138" s="131"/>
      <c r="H138" s="131"/>
      <c r="I138" s="131"/>
      <c r="J138" s="134"/>
    </row>
    <row r="139" spans="1:10" ht="33" customHeight="1">
      <c r="A139" s="32" t="s">
        <v>65</v>
      </c>
      <c r="B139" s="131" t="s">
        <v>122</v>
      </c>
      <c r="C139" s="131"/>
      <c r="D139" s="131"/>
      <c r="E139" s="131"/>
      <c r="F139" s="131"/>
      <c r="G139" s="131"/>
      <c r="H139" s="131"/>
      <c r="I139" s="131"/>
      <c r="J139" s="134"/>
    </row>
    <row r="140" spans="1:10" ht="30" customHeight="1">
      <c r="A140" s="32" t="s">
        <v>67</v>
      </c>
      <c r="B140" s="131" t="s">
        <v>123</v>
      </c>
      <c r="C140" s="131"/>
      <c r="D140" s="131"/>
      <c r="E140" s="131"/>
      <c r="F140" s="131"/>
      <c r="G140" s="131"/>
      <c r="H140" s="131"/>
      <c r="I140" s="131"/>
      <c r="J140" s="134"/>
    </row>
    <row r="141" spans="1:10" ht="33.75" customHeight="1">
      <c r="A141" s="32" t="s">
        <v>62</v>
      </c>
      <c r="B141" s="135" t="s">
        <v>117</v>
      </c>
      <c r="C141" s="135"/>
      <c r="D141" s="135"/>
      <c r="E141" s="135"/>
      <c r="F141" s="135"/>
      <c r="G141" s="135"/>
      <c r="H141" s="135"/>
      <c r="I141" s="135"/>
      <c r="J141" s="136"/>
    </row>
    <row r="142" spans="1:10" ht="36.75" customHeight="1">
      <c r="A142" s="32" t="s">
        <v>63</v>
      </c>
      <c r="B142" s="131" t="s">
        <v>124</v>
      </c>
      <c r="C142" s="131"/>
      <c r="D142" s="131"/>
      <c r="E142" s="131"/>
      <c r="F142" s="131"/>
      <c r="G142" s="131"/>
      <c r="H142" s="131"/>
      <c r="I142" s="131"/>
      <c r="J142" s="134"/>
    </row>
    <row r="143" spans="1:10" ht="36" customHeight="1">
      <c r="A143" s="32" t="s">
        <v>65</v>
      </c>
      <c r="B143" s="131" t="s">
        <v>125</v>
      </c>
      <c r="C143" s="131"/>
      <c r="D143" s="131"/>
      <c r="E143" s="131"/>
      <c r="F143" s="131"/>
      <c r="G143" s="131"/>
      <c r="H143" s="131"/>
      <c r="I143" s="131"/>
      <c r="J143" s="134"/>
    </row>
    <row r="144" spans="1:10" ht="48" customHeight="1">
      <c r="A144" s="32" t="s">
        <v>67</v>
      </c>
      <c r="B144" s="131" t="s">
        <v>126</v>
      </c>
      <c r="C144" s="131"/>
      <c r="D144" s="131"/>
      <c r="E144" s="131"/>
      <c r="F144" s="131"/>
      <c r="G144" s="131"/>
      <c r="H144" s="131"/>
      <c r="I144" s="131"/>
      <c r="J144" s="134"/>
    </row>
    <row r="145" spans="1:10" ht="15.75">
      <c r="A145" s="92" t="s">
        <v>75</v>
      </c>
      <c r="B145" s="93"/>
      <c r="C145" s="93"/>
      <c r="D145" s="93"/>
      <c r="E145" s="93"/>
      <c r="F145" s="93"/>
      <c r="G145" s="93"/>
      <c r="H145" s="93"/>
      <c r="I145" s="93"/>
      <c r="J145" s="94"/>
    </row>
    <row r="146" spans="1:10" ht="15.75">
      <c r="A146" s="140" t="s">
        <v>76</v>
      </c>
      <c r="B146" s="141"/>
      <c r="C146" s="141"/>
      <c r="D146" s="141"/>
      <c r="E146" s="141"/>
      <c r="F146" s="141"/>
      <c r="G146" s="141"/>
      <c r="H146" s="141"/>
      <c r="I146" s="141"/>
      <c r="J146" s="142"/>
    </row>
    <row r="147" spans="1:10">
      <c r="A147" s="143" t="s">
        <v>127</v>
      </c>
      <c r="B147" s="144"/>
      <c r="C147" s="144"/>
      <c r="D147" s="144"/>
      <c r="E147" s="144"/>
      <c r="F147" s="144"/>
      <c r="G147" s="144"/>
      <c r="H147" s="144"/>
      <c r="I147" s="144"/>
      <c r="J147" s="145"/>
    </row>
    <row r="148" spans="1:10">
      <c r="A148" s="154" t="s">
        <v>128</v>
      </c>
      <c r="B148" s="154"/>
      <c r="C148" s="154"/>
      <c r="D148" s="154"/>
      <c r="E148" s="154"/>
      <c r="F148" s="154"/>
      <c r="G148" s="154"/>
      <c r="H148" s="154"/>
      <c r="I148" s="154"/>
      <c r="J148" s="154"/>
    </row>
    <row r="149" spans="1:10" ht="9.75" customHeight="1">
      <c r="A149" s="34"/>
      <c r="B149" s="34"/>
      <c r="C149" s="34"/>
      <c r="D149" s="34"/>
      <c r="E149" s="34"/>
      <c r="F149" s="34"/>
      <c r="G149" s="34"/>
      <c r="H149" s="34"/>
      <c r="I149" s="34"/>
      <c r="J149" s="34"/>
    </row>
    <row r="150" spans="1:10">
      <c r="A150" s="41" t="s">
        <v>129</v>
      </c>
      <c r="B150" s="42" t="s">
        <v>130</v>
      </c>
    </row>
    <row r="151" spans="1:10">
      <c r="A151" s="41" t="s">
        <v>131</v>
      </c>
      <c r="B151" s="43">
        <v>45394</v>
      </c>
    </row>
    <row r="152" spans="1:10">
      <c r="A152" s="41" t="s">
        <v>132</v>
      </c>
      <c r="B152" t="s">
        <v>133</v>
      </c>
      <c r="C152"/>
      <c r="E152"/>
      <c r="F152"/>
      <c r="G152"/>
      <c r="H152"/>
      <c r="I152"/>
      <c r="J152"/>
    </row>
    <row r="153" spans="1:10">
      <c r="A153" s="42"/>
    </row>
    <row r="154" spans="1:10" ht="15.75" customHeight="1">
      <c r="A154" s="155"/>
      <c r="B154" s="155"/>
      <c r="C154" s="155"/>
      <c r="D154" s="155"/>
      <c r="E154" s="155"/>
      <c r="F154" s="155"/>
      <c r="G154" s="155"/>
      <c r="H154" s="155"/>
      <c r="I154" s="155"/>
      <c r="J154" s="155"/>
    </row>
    <row r="155" spans="1:10" ht="15" customHeight="1">
      <c r="A155"/>
      <c r="B155"/>
      <c r="C155" s="88"/>
      <c r="D155" s="88"/>
      <c r="E155" s="88"/>
      <c r="F155" s="88"/>
      <c r="G155" s="88"/>
      <c r="H155" s="88"/>
      <c r="I155"/>
      <c r="J155"/>
    </row>
    <row r="156" spans="1:10" ht="30" customHeight="1">
      <c r="A156" s="87" t="s">
        <v>134</v>
      </c>
      <c r="B156" s="87"/>
      <c r="C156" s="87"/>
      <c r="D156" s="87"/>
      <c r="E156" s="87"/>
      <c r="F156" s="87"/>
      <c r="G156" s="87"/>
      <c r="H156" s="87"/>
      <c r="I156" s="87"/>
      <c r="J156" s="87"/>
    </row>
    <row r="157" spans="1:10">
      <c r="A157"/>
      <c r="B157"/>
      <c r="C157"/>
      <c r="D157"/>
      <c r="E157"/>
      <c r="F157"/>
      <c r="G157"/>
      <c r="H157"/>
      <c r="I157"/>
      <c r="J157"/>
    </row>
    <row r="158" spans="1:10" ht="30" customHeight="1">
      <c r="A158"/>
      <c r="B158"/>
      <c r="C158"/>
      <c r="D158"/>
      <c r="E158"/>
      <c r="F158"/>
      <c r="G158"/>
      <c r="H158"/>
      <c r="I158"/>
      <c r="J158"/>
    </row>
    <row r="159" spans="1:10">
      <c r="A159"/>
      <c r="B159"/>
      <c r="C159"/>
      <c r="D159"/>
      <c r="E159"/>
      <c r="F159"/>
      <c r="G159"/>
      <c r="H159"/>
      <c r="I159"/>
      <c r="J159"/>
    </row>
    <row r="160" spans="1:10" ht="15.75" customHeight="1">
      <c r="A160"/>
      <c r="B160"/>
      <c r="C160"/>
      <c r="D160"/>
      <c r="E160"/>
      <c r="F160"/>
      <c r="G160"/>
      <c r="H160"/>
      <c r="I160"/>
      <c r="J160"/>
    </row>
    <row r="161" customFormat="1" ht="15" customHeight="1"/>
    <row r="162" customFormat="1" ht="15" customHeight="1"/>
    <row r="163" customFormat="1"/>
    <row r="164" customFormat="1"/>
    <row r="165" customFormat="1"/>
    <row r="166" customFormat="1"/>
  </sheetData>
  <mergeCells count="170">
    <mergeCell ref="B144:J144"/>
    <mergeCell ref="A145:J145"/>
    <mergeCell ref="A146:J146"/>
    <mergeCell ref="A147:J147"/>
    <mergeCell ref="A148:J148"/>
    <mergeCell ref="A154:J154"/>
    <mergeCell ref="B138:J138"/>
    <mergeCell ref="B139:J139"/>
    <mergeCell ref="B140:J140"/>
    <mergeCell ref="B141:J141"/>
    <mergeCell ref="B142:J142"/>
    <mergeCell ref="B143:J143"/>
    <mergeCell ref="A132:J132"/>
    <mergeCell ref="B133:J133"/>
    <mergeCell ref="B134:J134"/>
    <mergeCell ref="B135:J135"/>
    <mergeCell ref="B136:J136"/>
    <mergeCell ref="B137:J137"/>
    <mergeCell ref="A125:J125"/>
    <mergeCell ref="C126:D126"/>
    <mergeCell ref="E126:F126"/>
    <mergeCell ref="G126:H126"/>
    <mergeCell ref="I126:J126"/>
    <mergeCell ref="A131:J131"/>
    <mergeCell ref="A123:B123"/>
    <mergeCell ref="C123:E123"/>
    <mergeCell ref="F123:H123"/>
    <mergeCell ref="I123:J123"/>
    <mergeCell ref="A124:B124"/>
    <mergeCell ref="C124:E124"/>
    <mergeCell ref="F124:H124"/>
    <mergeCell ref="I124:J124"/>
    <mergeCell ref="B117:J117"/>
    <mergeCell ref="B118:J118"/>
    <mergeCell ref="B119:J119"/>
    <mergeCell ref="B120:J120"/>
    <mergeCell ref="A121:J121"/>
    <mergeCell ref="A122:J122"/>
    <mergeCell ref="B111:J111"/>
    <mergeCell ref="A113:J113"/>
    <mergeCell ref="A114:J114"/>
    <mergeCell ref="A115:J115"/>
    <mergeCell ref="A116:J116"/>
    <mergeCell ref="B105:J105"/>
    <mergeCell ref="B106:J106"/>
    <mergeCell ref="B107:J107"/>
    <mergeCell ref="B108:J108"/>
    <mergeCell ref="B109:J109"/>
    <mergeCell ref="B110:J110"/>
    <mergeCell ref="B112:J112"/>
    <mergeCell ref="A99:J99"/>
    <mergeCell ref="A100:J100"/>
    <mergeCell ref="B101:J101"/>
    <mergeCell ref="B102:J102"/>
    <mergeCell ref="B103:J103"/>
    <mergeCell ref="B104:J104"/>
    <mergeCell ref="A92:B92"/>
    <mergeCell ref="C92:E92"/>
    <mergeCell ref="F92:H92"/>
    <mergeCell ref="I92:J92"/>
    <mergeCell ref="A93:J93"/>
    <mergeCell ref="C94:D94"/>
    <mergeCell ref="E94:F94"/>
    <mergeCell ref="G94:H94"/>
    <mergeCell ref="I94:J94"/>
    <mergeCell ref="B87:J87"/>
    <mergeCell ref="B88:J88"/>
    <mergeCell ref="A89:J89"/>
    <mergeCell ref="A90:J90"/>
    <mergeCell ref="A91:B91"/>
    <mergeCell ref="C91:E91"/>
    <mergeCell ref="F91:H91"/>
    <mergeCell ref="I91:J91"/>
    <mergeCell ref="A80:J80"/>
    <mergeCell ref="A81:J81"/>
    <mergeCell ref="A82:J82"/>
    <mergeCell ref="A84:J84"/>
    <mergeCell ref="B85:J85"/>
    <mergeCell ref="B86:J86"/>
    <mergeCell ref="B78:J78"/>
    <mergeCell ref="B79:J79"/>
    <mergeCell ref="B72:J72"/>
    <mergeCell ref="B73:J73"/>
    <mergeCell ref="B74:J74"/>
    <mergeCell ref="B75:J75"/>
    <mergeCell ref="B76:J76"/>
    <mergeCell ref="B77:J7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52:J52"/>
    <mergeCell ref="B53:J53"/>
    <mergeCell ref="B54:J54"/>
    <mergeCell ref="A55:J55"/>
    <mergeCell ref="A56:J56"/>
    <mergeCell ref="A57:B57"/>
    <mergeCell ref="C57:E57"/>
    <mergeCell ref="F57:H57"/>
    <mergeCell ref="I57:J57"/>
    <mergeCell ref="B45:J45"/>
    <mergeCell ref="A46:J46"/>
    <mergeCell ref="A47:J47"/>
    <mergeCell ref="A48:J48"/>
    <mergeCell ref="A50:J50"/>
    <mergeCell ref="B51:J51"/>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C15:J15"/>
    <mergeCell ref="C16:J16"/>
    <mergeCell ref="A23:J23"/>
    <mergeCell ref="A24:B24"/>
    <mergeCell ref="C24:E24"/>
    <mergeCell ref="F24:H24"/>
    <mergeCell ref="I24:J24"/>
    <mergeCell ref="A25:B25"/>
    <mergeCell ref="C25:E25"/>
    <mergeCell ref="F25:H25"/>
    <mergeCell ref="I25:J25"/>
    <mergeCell ref="A156:J156"/>
    <mergeCell ref="C155:H15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87:J87 B119:J119"/>
    <dataValidation allowBlank="1" showInputMessage="1" showErrorMessage="1" prompt="Nombre del producto" sqref="B34:J34 B68:J68 B101:J101 B72:J77 B42:J42 B38:J38 B105:J105 B109:J109 B133:J133 B141:J141 B137:J137"/>
    <dataValidation allowBlank="1" showInputMessage="1" showErrorMessage="1" prompt="¿En qué consiste el producto? su objetivo" sqref="B35:J35 B69:J69 B102:J103 B43:J44 B39:J40 B106:J107 B110:J111 B134:J135 B138:J139 B142:B143"/>
    <dataValidation allowBlank="1" showInputMessage="1" showErrorMessage="1" prompt="1. Describir lo plasmado en el presupuesto_x000a_2. Describir lo alcanzado en términos financieros y de producción " sqref="B70:J70 B36:J36 B78:J78"/>
    <dataValidation allowBlank="1" showInputMessage="1" showErrorMessage="1" prompt="De existir desvío, explicar razones." sqref="B71:J71 B140:J140 B37:J37 B45:J45 B79:J79 B104:J104 B144:J144 B108:J108 B41:J41 B136:J136"/>
    <dataValidation allowBlank="1" showInputMessage="1" showErrorMessage="1" prompt="Oportunidades de mejora identificadas" sqref="A48:J49 A82:J82 A115:J115 A147:J147 A149:J149"/>
    <dataValidation allowBlank="1" showInputMessage="1" showErrorMessage="1" prompt="Presupuesto del programa" sqref="A25:C25 A58:C58 A92:C92 F92 F25 F58 A124:C124 F124"/>
    <dataValidation allowBlank="1" showInputMessage="1" showErrorMessage="1" prompt="¿En qué consiste el programa?" sqref="B19:J19 B52:J52 B86:J86 B118:J118"/>
    <dataValidation allowBlank="1" showInputMessage="1" showErrorMessage="1" prompt="Nombre de cada producto" sqref="A95 A28:A31 A61:A65 A127:A130"/>
    <dataValidation allowBlank="1" showInputMessage="1" showErrorMessage="1" prompt="Nombre del indicador" sqref="B28:B31 B61:B65 B95:B98 B127:B130"/>
    <dataValidation allowBlank="1" showInputMessage="1" showErrorMessage="1" prompt="Meta anual del indicador" sqref="E95 E61 E28 C28:C31 C95:C98 E127 C127:C130 D62 C61 C63:C65"/>
    <dataValidation allowBlank="1" showInputMessage="1" showErrorMessage="1" prompt="Monto presupuestado para el producto" sqref="F95 F61 F28 D28 E29:F31 D30:D31 E62:F65 D61:D65 E96:F98 D95:D98 F127 D127 E128:F130 D129:D130"/>
    <dataValidation allowBlank="1" showInputMessage="1" showErrorMessage="1" prompt="Meta alcanzada en el trimestre" sqref="G28:G31 G61:G65 G95:G98 G127:G130"/>
    <dataValidation allowBlank="1" showInputMessage="1" showErrorMessage="1" prompt="Monto ejecutado en el trimestre" sqref="H28:H31 H61:H65 H95:H98 H127:H130"/>
  </dataValidations>
  <pageMargins left="0.7" right="0.7" top="0.75" bottom="0.75" header="0.3" footer="0.3"/>
  <pageSetup paperSize="9" scale="57" fitToHeight="0" orientation="portrait"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169"/>
  <sheetViews>
    <sheetView workbookViewId="0">
      <selection activeCell="G29" sqref="G29"/>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56" t="s">
        <v>135</v>
      </c>
      <c r="E3" s="157"/>
      <c r="F3" s="157"/>
      <c r="G3" s="157"/>
      <c r="H3" s="158"/>
      <c r="I3" s="67">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ht="14.45" customHeight="1">
      <c r="A8" s="8" t="s">
        <v>9</v>
      </c>
      <c r="B8" s="116" t="s">
        <v>10</v>
      </c>
      <c r="C8" s="116"/>
      <c r="D8" s="116"/>
      <c r="E8" s="116"/>
      <c r="F8" s="116"/>
      <c r="G8" s="116"/>
      <c r="H8" s="116"/>
      <c r="I8" s="116"/>
      <c r="J8" s="117"/>
    </row>
    <row r="9" spans="1:10" ht="15" customHeight="1">
      <c r="A9" s="9" t="s">
        <v>11</v>
      </c>
      <c r="B9" s="116" t="s">
        <v>12</v>
      </c>
      <c r="C9" s="116"/>
      <c r="D9" s="116"/>
      <c r="E9" s="116"/>
      <c r="F9" s="116"/>
      <c r="G9" s="116"/>
      <c r="H9" s="116"/>
      <c r="I9" s="116"/>
      <c r="J9" s="117"/>
    </row>
    <row r="10" spans="1:10" ht="14.45" customHeight="1">
      <c r="A10" s="9" t="s">
        <v>13</v>
      </c>
      <c r="B10" s="116" t="s">
        <v>14</v>
      </c>
      <c r="C10" s="116"/>
      <c r="D10" s="116"/>
      <c r="E10" s="116"/>
      <c r="F10" s="116"/>
      <c r="G10" s="116"/>
      <c r="H10" s="116"/>
      <c r="I10" s="116"/>
      <c r="J10" s="117"/>
    </row>
    <row r="11" spans="1:10" ht="31.5" customHeight="1">
      <c r="A11" s="8" t="s">
        <v>15</v>
      </c>
      <c r="B11" s="116" t="s">
        <v>136</v>
      </c>
      <c r="C11" s="116"/>
      <c r="D11" s="116"/>
      <c r="E11" s="116"/>
      <c r="F11" s="116"/>
      <c r="G11" s="116"/>
      <c r="H11" s="116"/>
      <c r="I11" s="116"/>
      <c r="J11" s="117"/>
    </row>
    <row r="12" spans="1:10" ht="30.75" customHeight="1">
      <c r="A12" s="8" t="s">
        <v>17</v>
      </c>
      <c r="B12" s="116" t="s">
        <v>137</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c r="A18" s="8" t="s">
        <v>28</v>
      </c>
      <c r="B18" s="114" t="s">
        <v>29</v>
      </c>
      <c r="C18" s="114"/>
      <c r="D18" s="114"/>
      <c r="E18" s="114"/>
      <c r="F18" s="114"/>
      <c r="G18" s="114"/>
      <c r="H18" s="114"/>
      <c r="I18" s="114"/>
      <c r="J18" s="115"/>
    </row>
    <row r="19" spans="1:10" ht="49.15" customHeight="1">
      <c r="A19" s="13" t="s">
        <v>30</v>
      </c>
      <c r="B19" s="116" t="s">
        <v>138</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72.59999999999999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59">
        <v>14274980</v>
      </c>
      <c r="B25" s="160"/>
      <c r="C25" s="161">
        <v>21474960</v>
      </c>
      <c r="D25" s="162"/>
      <c r="E25" s="163"/>
      <c r="F25" s="161">
        <v>8755900.3200000003</v>
      </c>
      <c r="G25" s="162"/>
      <c r="H25" s="163"/>
      <c r="I25" s="129">
        <f>IF(F25&gt;0,F25/C25,0)</f>
        <v>0.40772603627666826</v>
      </c>
      <c r="J25" s="130"/>
    </row>
    <row r="26" spans="1:10" ht="15.75">
      <c r="A26" s="95" t="s">
        <v>42</v>
      </c>
      <c r="B26" s="96"/>
      <c r="C26" s="96"/>
      <c r="D26" s="96"/>
      <c r="E26" s="96"/>
      <c r="F26" s="96"/>
      <c r="G26" s="96"/>
      <c r="H26" s="96"/>
      <c r="I26" s="96"/>
      <c r="J26" s="97"/>
    </row>
    <row r="27" spans="1:10">
      <c r="A27" s="14"/>
      <c r="B27"/>
      <c r="C27" s="137" t="s">
        <v>43</v>
      </c>
      <c r="D27" s="138"/>
      <c r="E27" s="137" t="s">
        <v>44</v>
      </c>
      <c r="F27" s="138"/>
      <c r="G27" s="137" t="s">
        <v>45</v>
      </c>
      <c r="H27" s="137"/>
      <c r="I27" s="137" t="s">
        <v>46</v>
      </c>
      <c r="J27" s="139"/>
    </row>
    <row r="28" spans="1:10" ht="38.25">
      <c r="A28" s="15" t="s">
        <v>47</v>
      </c>
      <c r="B28" s="16" t="s">
        <v>48</v>
      </c>
      <c r="C28" s="16" t="s">
        <v>49</v>
      </c>
      <c r="D28" s="16" t="s">
        <v>50</v>
      </c>
      <c r="E28" s="16" t="s">
        <v>51</v>
      </c>
      <c r="F28" s="16" t="s">
        <v>52</v>
      </c>
      <c r="G28" s="16" t="s">
        <v>53</v>
      </c>
      <c r="H28" s="48" t="s">
        <v>54</v>
      </c>
      <c r="I28" s="16" t="s">
        <v>55</v>
      </c>
      <c r="J28" s="17" t="s">
        <v>56</v>
      </c>
    </row>
    <row r="29" spans="1:10" ht="39" customHeight="1">
      <c r="A29" s="18" t="s">
        <v>139</v>
      </c>
      <c r="B29" s="19"/>
      <c r="C29" s="62">
        <v>200</v>
      </c>
      <c r="D29" s="63">
        <v>14349661.66</v>
      </c>
      <c r="E29" s="62">
        <v>60</v>
      </c>
      <c r="F29" s="63">
        <v>3215211.21</v>
      </c>
      <c r="G29" s="68">
        <v>34</v>
      </c>
      <c r="H29" s="63">
        <v>3215390.77</v>
      </c>
      <c r="I29" s="47">
        <f>IF(G29&gt;0,G29/C29,0)</f>
        <v>0.17</v>
      </c>
      <c r="J29" s="25">
        <f>IF(H29&gt;0,H29/D29,0)</f>
        <v>0.22407432636289767</v>
      </c>
    </row>
    <row r="30" spans="1:10" ht="48">
      <c r="A30" s="26" t="s">
        <v>140</v>
      </c>
      <c r="B30" s="27"/>
      <c r="C30" s="62">
        <v>76</v>
      </c>
      <c r="D30" s="63">
        <v>3600000</v>
      </c>
      <c r="E30" s="64">
        <v>15</v>
      </c>
      <c r="F30" s="63">
        <v>1200000</v>
      </c>
      <c r="G30" s="66">
        <v>10</v>
      </c>
      <c r="H30" s="69">
        <v>1200000</v>
      </c>
      <c r="I30" s="24">
        <f t="shared" ref="I30:J31" si="0">IF(G30&gt;0,G30/C30,0)</f>
        <v>0.13157894736842105</v>
      </c>
      <c r="J30" s="25">
        <f t="shared" si="0"/>
        <v>0.33333333333333331</v>
      </c>
    </row>
    <row r="31" spans="1:10" ht="36">
      <c r="A31" s="26" t="s">
        <v>141</v>
      </c>
      <c r="B31" s="27"/>
      <c r="C31" s="64">
        <v>717</v>
      </c>
      <c r="D31" s="65">
        <v>3600000</v>
      </c>
      <c r="E31" s="64">
        <v>179</v>
      </c>
      <c r="F31" s="65">
        <v>1200000</v>
      </c>
      <c r="G31" s="66">
        <v>132</v>
      </c>
      <c r="H31" s="65">
        <v>0</v>
      </c>
      <c r="I31" s="24">
        <f t="shared" si="0"/>
        <v>0.18410041841004185</v>
      </c>
      <c r="J31" s="31">
        <f t="shared" si="0"/>
        <v>0</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14" t="s">
        <v>139</v>
      </c>
      <c r="C34" s="114"/>
      <c r="D34" s="114"/>
      <c r="E34" s="114"/>
      <c r="F34" s="114"/>
      <c r="G34" s="114"/>
      <c r="H34" s="114"/>
      <c r="I34" s="114"/>
      <c r="J34" s="115"/>
    </row>
    <row r="35" spans="1:10" ht="30">
      <c r="A35" s="32" t="s">
        <v>63</v>
      </c>
      <c r="B35" s="116" t="s">
        <v>64</v>
      </c>
      <c r="C35" s="116"/>
      <c r="D35" s="116"/>
      <c r="E35" s="116"/>
      <c r="F35" s="116"/>
      <c r="G35" s="116"/>
      <c r="H35" s="116"/>
      <c r="I35" s="116"/>
      <c r="J35" s="117"/>
    </row>
    <row r="36" spans="1:10" ht="31.5" customHeight="1">
      <c r="A36" s="32" t="s">
        <v>65</v>
      </c>
      <c r="B36" s="164" t="s">
        <v>142</v>
      </c>
      <c r="C36" s="164"/>
      <c r="D36" s="164"/>
      <c r="E36" s="164"/>
      <c r="F36" s="164"/>
      <c r="G36" s="164"/>
      <c r="H36" s="164"/>
      <c r="I36" s="164"/>
      <c r="J36" s="165"/>
    </row>
    <row r="37" spans="1:10" ht="87" customHeight="1">
      <c r="A37" s="32" t="s">
        <v>67</v>
      </c>
      <c r="B37" s="164" t="s">
        <v>143</v>
      </c>
      <c r="C37" s="164"/>
      <c r="D37" s="164"/>
      <c r="E37" s="164"/>
      <c r="F37" s="164"/>
      <c r="G37" s="164"/>
      <c r="H37" s="164"/>
      <c r="I37" s="164"/>
      <c r="J37" s="165"/>
    </row>
    <row r="38" spans="1:10">
      <c r="A38" s="32" t="s">
        <v>62</v>
      </c>
      <c r="B38" s="135" t="s">
        <v>140</v>
      </c>
      <c r="C38" s="135"/>
      <c r="D38" s="135"/>
      <c r="E38" s="135"/>
      <c r="F38" s="135"/>
      <c r="G38" s="135"/>
      <c r="H38" s="135"/>
      <c r="I38" s="135"/>
      <c r="J38" s="136"/>
    </row>
    <row r="39" spans="1:10" ht="30">
      <c r="A39" s="32" t="s">
        <v>63</v>
      </c>
      <c r="B39" s="131" t="s">
        <v>69</v>
      </c>
      <c r="C39" s="131"/>
      <c r="D39" s="131"/>
      <c r="E39" s="131"/>
      <c r="F39" s="131"/>
      <c r="G39" s="131"/>
      <c r="H39" s="131"/>
      <c r="I39" s="131"/>
      <c r="J39" s="134"/>
    </row>
    <row r="40" spans="1:10" ht="33" customHeight="1">
      <c r="A40" s="32" t="s">
        <v>65</v>
      </c>
      <c r="B40" s="164" t="s">
        <v>144</v>
      </c>
      <c r="C40" s="164"/>
      <c r="D40" s="164"/>
      <c r="E40" s="164"/>
      <c r="F40" s="164"/>
      <c r="G40" s="164"/>
      <c r="H40" s="164"/>
      <c r="I40" s="164"/>
      <c r="J40" s="165"/>
    </row>
    <row r="41" spans="1:10" ht="45.75" customHeight="1">
      <c r="A41" s="32" t="s">
        <v>67</v>
      </c>
      <c r="B41" s="164" t="s">
        <v>145</v>
      </c>
      <c r="C41" s="164"/>
      <c r="D41" s="164"/>
      <c r="E41" s="164"/>
      <c r="F41" s="164"/>
      <c r="G41" s="164"/>
      <c r="H41" s="164"/>
      <c r="I41" s="164"/>
      <c r="J41" s="165"/>
    </row>
    <row r="42" spans="1:10">
      <c r="A42" s="32" t="s">
        <v>62</v>
      </c>
      <c r="B42" s="135" t="s">
        <v>141</v>
      </c>
      <c r="C42" s="135"/>
      <c r="D42" s="135"/>
      <c r="E42" s="135"/>
      <c r="F42" s="135"/>
      <c r="G42" s="135"/>
      <c r="H42" s="135"/>
      <c r="I42" s="135"/>
      <c r="J42" s="136"/>
    </row>
    <row r="43" spans="1:10" ht="30">
      <c r="A43" s="32" t="s">
        <v>63</v>
      </c>
      <c r="B43" s="131" t="s">
        <v>72</v>
      </c>
      <c r="C43" s="131"/>
      <c r="D43" s="131"/>
      <c r="E43" s="131"/>
      <c r="F43" s="131"/>
      <c r="G43" s="131"/>
      <c r="H43" s="131"/>
      <c r="I43" s="131"/>
      <c r="J43" s="134"/>
    </row>
    <row r="44" spans="1:10" ht="21" customHeight="1">
      <c r="A44" s="32" t="s">
        <v>65</v>
      </c>
      <c r="B44" s="164" t="s">
        <v>146</v>
      </c>
      <c r="C44" s="164"/>
      <c r="D44" s="164"/>
      <c r="E44" s="164"/>
      <c r="F44" s="164"/>
      <c r="G44" s="164"/>
      <c r="H44" s="164"/>
      <c r="I44" s="164"/>
      <c r="J44" s="165"/>
    </row>
    <row r="45" spans="1:10" ht="45" customHeight="1">
      <c r="A45" s="32" t="s">
        <v>67</v>
      </c>
      <c r="B45" s="164" t="s">
        <v>147</v>
      </c>
      <c r="C45" s="164"/>
      <c r="D45" s="164"/>
      <c r="E45" s="164"/>
      <c r="F45" s="164"/>
      <c r="G45" s="164"/>
      <c r="H45" s="164"/>
      <c r="I45" s="164"/>
      <c r="J45" s="165"/>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ht="12.95" customHeight="1">
      <c r="A48" s="143"/>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c r="A51" s="8" t="s">
        <v>28</v>
      </c>
      <c r="B51" s="114" t="s">
        <v>78</v>
      </c>
      <c r="C51" s="114"/>
      <c r="D51" s="114"/>
      <c r="E51" s="114"/>
      <c r="F51" s="114"/>
      <c r="G51" s="114"/>
      <c r="H51" s="114"/>
      <c r="I51" s="114"/>
      <c r="J51" s="115"/>
    </row>
    <row r="52" spans="1:11" ht="79.150000000000006" customHeight="1">
      <c r="A52" s="13" t="s">
        <v>30</v>
      </c>
      <c r="B52" s="116" t="s">
        <v>79</v>
      </c>
      <c r="C52" s="116"/>
      <c r="D52" s="116"/>
      <c r="E52" s="116"/>
      <c r="F52" s="116"/>
      <c r="G52" s="116"/>
      <c r="H52" s="116"/>
      <c r="I52" s="116"/>
      <c r="J52" s="117"/>
    </row>
    <row r="53" spans="1:11" ht="28.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v>226899050</v>
      </c>
      <c r="B58" s="125"/>
      <c r="C58" s="146">
        <v>232054040</v>
      </c>
      <c r="D58" s="147"/>
      <c r="E58" s="148"/>
      <c r="F58" s="126">
        <v>113454990.39</v>
      </c>
      <c r="G58" s="127"/>
      <c r="H58" s="128"/>
      <c r="I58" s="129">
        <f>IF(F58&gt;0,F58/C58,0)</f>
        <v>0.48891624722413796</v>
      </c>
      <c r="J58" s="130"/>
      <c r="K58" s="36"/>
    </row>
    <row r="59" spans="1:11" ht="15.75">
      <c r="A59" s="95" t="s">
        <v>42</v>
      </c>
      <c r="B59" s="96"/>
      <c r="C59" s="96"/>
      <c r="D59" s="96"/>
      <c r="E59" s="96"/>
      <c r="F59" s="96"/>
      <c r="G59" s="96"/>
      <c r="H59" s="96"/>
      <c r="I59" s="96"/>
      <c r="J59" s="97"/>
    </row>
    <row r="60" spans="1:11">
      <c r="A60" s="14"/>
      <c r="B60"/>
      <c r="C60" s="137" t="s">
        <v>148</v>
      </c>
      <c r="D60" s="138"/>
      <c r="E60" s="137" t="s">
        <v>44</v>
      </c>
      <c r="F60" s="138"/>
      <c r="G60" s="137" t="s">
        <v>45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149</v>
      </c>
      <c r="B62" s="19"/>
      <c r="C62" s="20">
        <v>400</v>
      </c>
      <c r="D62" s="22">
        <v>33752947.899999999</v>
      </c>
      <c r="E62" s="29">
        <v>98</v>
      </c>
      <c r="F62" s="22">
        <v>8116994.9100000001</v>
      </c>
      <c r="G62" s="23">
        <v>118</v>
      </c>
      <c r="H62" s="22">
        <v>7996007.6100000003</v>
      </c>
      <c r="I62" s="37">
        <f>IF(G62&gt;0,G62/C62,0)</f>
        <v>0.29499999999999998</v>
      </c>
      <c r="J62" s="25">
        <f>IF(H62&gt;0,H62/D62,0)</f>
        <v>0.2368980520957697</v>
      </c>
    </row>
    <row r="63" spans="1:11" ht="72">
      <c r="A63" s="26" t="s">
        <v>150</v>
      </c>
      <c r="B63" s="27"/>
      <c r="C63" s="28">
        <v>10400</v>
      </c>
      <c r="D63" s="30">
        <v>194027188.91</v>
      </c>
      <c r="E63" s="29">
        <v>2400</v>
      </c>
      <c r="F63" s="30">
        <v>48276727.899999999</v>
      </c>
      <c r="G63" s="29">
        <v>3703</v>
      </c>
      <c r="H63" s="30">
        <v>47637271.109999999</v>
      </c>
      <c r="I63" s="38">
        <f>IF(G63&gt;0,G63/C63,0)</f>
        <v>0.3560576923076923</v>
      </c>
      <c r="J63" s="31">
        <f>IF(H63&gt;0,H63/D63,0)</f>
        <v>0.24551853468379975</v>
      </c>
    </row>
    <row r="64" spans="1:11" ht="60">
      <c r="A64" s="39" t="s">
        <v>151</v>
      </c>
      <c r="B64" s="27"/>
      <c r="C64" s="28">
        <v>186</v>
      </c>
      <c r="D64" s="30">
        <v>2050000</v>
      </c>
      <c r="E64" s="29">
        <v>74</v>
      </c>
      <c r="F64" s="30">
        <v>637500</v>
      </c>
      <c r="G64" s="29">
        <v>63</v>
      </c>
      <c r="H64" s="30">
        <v>637500</v>
      </c>
      <c r="I64" s="38">
        <f t="shared" ref="I64" si="1">IF(G64&gt;0,G64/C64,0)</f>
        <v>0.33870967741935482</v>
      </c>
      <c r="J64" s="25">
        <f>IF(H64&gt;0,H64/D64,0)</f>
        <v>0.31097560975609756</v>
      </c>
    </row>
    <row r="65" spans="1:10" ht="15.75">
      <c r="A65" s="92" t="s">
        <v>60</v>
      </c>
      <c r="B65" s="93"/>
      <c r="C65" s="93"/>
      <c r="D65" s="93"/>
      <c r="E65" s="93"/>
      <c r="F65" s="93"/>
      <c r="G65" s="93"/>
      <c r="H65" s="93"/>
      <c r="I65" s="93"/>
      <c r="J65" s="94"/>
    </row>
    <row r="66" spans="1:10" ht="15.75">
      <c r="A66" s="95" t="s">
        <v>61</v>
      </c>
      <c r="B66" s="96"/>
      <c r="C66" s="96"/>
      <c r="D66" s="96"/>
      <c r="E66" s="96"/>
      <c r="F66" s="96"/>
      <c r="G66" s="96"/>
      <c r="H66" s="96"/>
      <c r="I66" s="96"/>
      <c r="J66" s="97"/>
    </row>
    <row r="67" spans="1:10" ht="27" customHeight="1">
      <c r="A67" s="32" t="s">
        <v>62</v>
      </c>
      <c r="B67" s="114" t="s">
        <v>149</v>
      </c>
      <c r="C67" s="114"/>
      <c r="D67" s="114"/>
      <c r="E67" s="114"/>
      <c r="F67" s="114"/>
      <c r="G67" s="114"/>
      <c r="H67" s="114"/>
      <c r="I67" s="114"/>
      <c r="J67" s="115"/>
    </row>
    <row r="68" spans="1:10" ht="34.15" customHeight="1">
      <c r="A68" s="32" t="s">
        <v>63</v>
      </c>
      <c r="B68" s="116" t="s">
        <v>86</v>
      </c>
      <c r="C68" s="116"/>
      <c r="D68" s="116"/>
      <c r="E68" s="116"/>
      <c r="F68" s="116"/>
      <c r="G68" s="116"/>
      <c r="H68" s="116"/>
      <c r="I68" s="116"/>
      <c r="J68" s="117"/>
    </row>
    <row r="69" spans="1:10" ht="45.75" customHeight="1">
      <c r="A69" s="32" t="s">
        <v>65</v>
      </c>
      <c r="B69" s="131" t="s">
        <v>152</v>
      </c>
      <c r="C69" s="131"/>
      <c r="D69" s="131"/>
      <c r="E69" s="131"/>
      <c r="F69" s="131"/>
      <c r="G69" s="131"/>
      <c r="H69" s="131"/>
      <c r="I69" s="131"/>
      <c r="J69" s="134"/>
    </row>
    <row r="70" spans="1:10" ht="47.25" customHeight="1">
      <c r="A70" s="32" t="s">
        <v>67</v>
      </c>
      <c r="B70" s="131" t="s">
        <v>153</v>
      </c>
      <c r="C70" s="131"/>
      <c r="D70" s="131"/>
      <c r="E70" s="131"/>
      <c r="F70" s="131"/>
      <c r="G70" s="131"/>
      <c r="H70" s="131"/>
      <c r="I70" s="131"/>
      <c r="J70" s="134"/>
    </row>
    <row r="71" spans="1:10" ht="24.75" customHeight="1">
      <c r="A71" s="32" t="s">
        <v>62</v>
      </c>
      <c r="B71" s="135" t="s">
        <v>150</v>
      </c>
      <c r="C71" s="135"/>
      <c r="D71" s="135"/>
      <c r="E71" s="135"/>
      <c r="F71" s="135"/>
      <c r="G71" s="135"/>
      <c r="H71" s="135"/>
      <c r="I71" s="135"/>
      <c r="J71" s="136"/>
    </row>
    <row r="72" spans="1:10" ht="30">
      <c r="A72" s="32" t="s">
        <v>63</v>
      </c>
      <c r="B72" s="116" t="s">
        <v>89</v>
      </c>
      <c r="C72" s="116"/>
      <c r="D72" s="116"/>
      <c r="E72" s="116"/>
      <c r="F72" s="116"/>
      <c r="G72" s="116"/>
      <c r="H72" s="116"/>
      <c r="I72" s="116"/>
      <c r="J72" s="117"/>
    </row>
    <row r="73" spans="1:10">
      <c r="A73" s="32" t="s">
        <v>65</v>
      </c>
      <c r="B73" s="131" t="s">
        <v>154</v>
      </c>
      <c r="C73" s="131"/>
      <c r="D73" s="131"/>
      <c r="E73" s="131"/>
      <c r="F73" s="131"/>
      <c r="G73" s="131"/>
      <c r="H73" s="131"/>
      <c r="I73" s="131"/>
      <c r="J73" s="134"/>
    </row>
    <row r="74" spans="1:10" ht="60.75" customHeight="1">
      <c r="A74" s="32" t="s">
        <v>67</v>
      </c>
      <c r="B74" s="131" t="s">
        <v>155</v>
      </c>
      <c r="C74" s="131"/>
      <c r="D74" s="131"/>
      <c r="E74" s="131"/>
      <c r="F74" s="131"/>
      <c r="G74" s="131"/>
      <c r="H74" s="131"/>
      <c r="I74" s="131"/>
      <c r="J74" s="134"/>
    </row>
    <row r="75" spans="1:10" ht="30" customHeight="1">
      <c r="A75" s="32" t="s">
        <v>62</v>
      </c>
      <c r="B75" s="135" t="s">
        <v>151</v>
      </c>
      <c r="C75" s="135"/>
      <c r="D75" s="135"/>
      <c r="E75" s="135"/>
      <c r="F75" s="135"/>
      <c r="G75" s="135"/>
      <c r="H75" s="135"/>
      <c r="I75" s="135"/>
      <c r="J75" s="136"/>
    </row>
    <row r="76" spans="1:10" ht="30" customHeight="1">
      <c r="A76" s="32" t="s">
        <v>63</v>
      </c>
      <c r="B76" s="116" t="s">
        <v>92</v>
      </c>
      <c r="C76" s="116"/>
      <c r="D76" s="116"/>
      <c r="E76" s="116"/>
      <c r="F76" s="116"/>
      <c r="G76" s="116"/>
      <c r="H76" s="116"/>
      <c r="I76" s="116"/>
      <c r="J76" s="117"/>
    </row>
    <row r="77" spans="1:10" ht="52.5" customHeight="1">
      <c r="A77" s="32" t="s">
        <v>65</v>
      </c>
      <c r="B77" s="131" t="s">
        <v>156</v>
      </c>
      <c r="C77" s="131"/>
      <c r="D77" s="131"/>
      <c r="E77" s="131"/>
      <c r="F77" s="131"/>
      <c r="G77" s="131"/>
      <c r="H77" s="131"/>
      <c r="I77" s="131"/>
      <c r="J77" s="134"/>
    </row>
    <row r="78" spans="1:10" ht="47.1" customHeight="1">
      <c r="A78" s="32" t="s">
        <v>67</v>
      </c>
      <c r="B78" s="131" t="s">
        <v>157</v>
      </c>
      <c r="C78" s="131"/>
      <c r="D78" s="131"/>
      <c r="E78" s="131"/>
      <c r="F78" s="131"/>
      <c r="G78" s="131"/>
      <c r="H78" s="131"/>
      <c r="I78" s="131"/>
      <c r="J78" s="134"/>
    </row>
    <row r="79" spans="1:10" ht="30.75" hidden="1" customHeight="1">
      <c r="A79" s="32" t="s">
        <v>62</v>
      </c>
      <c r="B79" s="135" t="s">
        <v>158</v>
      </c>
      <c r="C79" s="135"/>
      <c r="D79" s="135"/>
      <c r="E79" s="135"/>
      <c r="F79" s="135"/>
      <c r="G79" s="135"/>
      <c r="H79" s="135"/>
      <c r="I79" s="135"/>
      <c r="J79" s="136"/>
    </row>
    <row r="80" spans="1:10" ht="30" hidden="1">
      <c r="A80" s="32" t="s">
        <v>63</v>
      </c>
      <c r="B80" s="116" t="s">
        <v>159</v>
      </c>
      <c r="C80" s="116"/>
      <c r="D80" s="116"/>
      <c r="E80" s="116"/>
      <c r="F80" s="116"/>
      <c r="G80" s="116"/>
      <c r="H80" s="116"/>
      <c r="I80" s="116"/>
      <c r="J80" s="117"/>
    </row>
    <row r="81" spans="1:10" ht="29.25" hidden="1" customHeight="1">
      <c r="A81" s="32" t="s">
        <v>65</v>
      </c>
      <c r="B81" s="131"/>
      <c r="C81" s="132"/>
      <c r="D81" s="132"/>
      <c r="E81" s="132"/>
      <c r="F81" s="132"/>
      <c r="G81" s="132"/>
      <c r="H81" s="132"/>
      <c r="I81" s="132"/>
      <c r="J81" s="133"/>
    </row>
    <row r="82" spans="1:10" ht="30" hidden="1">
      <c r="A82" s="32" t="s">
        <v>67</v>
      </c>
      <c r="B82" s="131"/>
      <c r="C82" s="131"/>
      <c r="D82" s="131"/>
      <c r="E82" s="131"/>
      <c r="F82" s="131"/>
      <c r="G82" s="131"/>
      <c r="H82" s="131"/>
      <c r="I82" s="131"/>
      <c r="J82" s="134"/>
    </row>
    <row r="83" spans="1:10" ht="15.75">
      <c r="A83" s="92" t="s">
        <v>75</v>
      </c>
      <c r="B83" s="93"/>
      <c r="C83" s="93"/>
      <c r="D83" s="93"/>
      <c r="E83" s="93"/>
      <c r="F83" s="93"/>
      <c r="G83" s="93"/>
      <c r="H83" s="93"/>
      <c r="I83" s="93"/>
      <c r="J83" s="94"/>
    </row>
    <row r="84" spans="1:10" ht="15.75" customHeight="1">
      <c r="A84" s="140" t="s">
        <v>76</v>
      </c>
      <c r="B84" s="141"/>
      <c r="C84" s="141"/>
      <c r="D84" s="141"/>
      <c r="E84" s="141"/>
      <c r="F84" s="141"/>
      <c r="G84" s="141"/>
      <c r="H84" s="141"/>
      <c r="I84" s="141"/>
      <c r="J84" s="142"/>
    </row>
    <row r="85" spans="1:10" ht="5.0999999999999996" customHeight="1">
      <c r="A85" s="166"/>
      <c r="B85" s="167"/>
      <c r="C85" s="167"/>
      <c r="D85" s="167"/>
      <c r="E85" s="167"/>
      <c r="F85" s="167"/>
      <c r="G85" s="167"/>
      <c r="H85" s="167"/>
      <c r="I85" s="167"/>
      <c r="J85" s="168"/>
    </row>
    <row r="86" spans="1:10" ht="6" customHeight="1"/>
    <row r="87" spans="1:10" ht="15.75">
      <c r="A87" s="92" t="s">
        <v>27</v>
      </c>
      <c r="B87" s="93"/>
      <c r="C87" s="93"/>
      <c r="D87" s="93"/>
      <c r="E87" s="93"/>
      <c r="F87" s="93"/>
      <c r="G87" s="93"/>
      <c r="H87" s="93"/>
      <c r="I87" s="93"/>
      <c r="J87" s="94"/>
    </row>
    <row r="88" spans="1:10">
      <c r="A88" s="8" t="s">
        <v>28</v>
      </c>
      <c r="B88" s="114" t="s">
        <v>95</v>
      </c>
      <c r="C88" s="114"/>
      <c r="D88" s="114"/>
      <c r="E88" s="114"/>
      <c r="F88" s="114"/>
      <c r="G88" s="114"/>
      <c r="H88" s="114"/>
      <c r="I88" s="114"/>
      <c r="J88" s="115"/>
    </row>
    <row r="89" spans="1:10" ht="54.75" customHeight="1">
      <c r="A89" s="13" t="s">
        <v>30</v>
      </c>
      <c r="B89" s="116" t="s">
        <v>160</v>
      </c>
      <c r="C89" s="116"/>
      <c r="D89" s="116"/>
      <c r="E89" s="116"/>
      <c r="F89" s="116"/>
      <c r="G89" s="116"/>
      <c r="H89" s="116"/>
      <c r="I89" s="116"/>
      <c r="J89" s="117"/>
    </row>
    <row r="90" spans="1:10" ht="57.75" customHeight="1">
      <c r="A90" s="13" t="s">
        <v>32</v>
      </c>
      <c r="B90" s="116" t="s">
        <v>97</v>
      </c>
      <c r="C90" s="116"/>
      <c r="D90" s="116"/>
      <c r="E90" s="116"/>
      <c r="F90" s="116"/>
      <c r="G90" s="116"/>
      <c r="H90" s="116"/>
      <c r="I90" s="116"/>
      <c r="J90" s="117"/>
    </row>
    <row r="91" spans="1:10" ht="51" customHeight="1">
      <c r="A91" s="13" t="s">
        <v>34</v>
      </c>
      <c r="B91" s="116" t="s">
        <v>98</v>
      </c>
      <c r="C91" s="116"/>
      <c r="D91" s="116"/>
      <c r="E91" s="116"/>
      <c r="F91" s="116"/>
      <c r="G91" s="116"/>
      <c r="H91" s="116"/>
      <c r="I91" s="116"/>
      <c r="J91" s="117"/>
    </row>
    <row r="92" spans="1:10" ht="15.75">
      <c r="A92" s="92" t="s">
        <v>36</v>
      </c>
      <c r="B92" s="93"/>
      <c r="C92" s="93"/>
      <c r="D92" s="93"/>
      <c r="E92" s="93"/>
      <c r="F92" s="93"/>
      <c r="G92" s="93"/>
      <c r="H92" s="93"/>
      <c r="I92" s="93"/>
      <c r="J92" s="94"/>
    </row>
    <row r="93" spans="1:10" ht="15.75">
      <c r="A93" s="95" t="s">
        <v>37</v>
      </c>
      <c r="B93" s="96"/>
      <c r="C93" s="96"/>
      <c r="D93" s="96"/>
      <c r="E93" s="96"/>
      <c r="F93" s="96"/>
      <c r="G93" s="96"/>
      <c r="H93" s="96"/>
      <c r="I93" s="96"/>
      <c r="J93" s="97"/>
    </row>
    <row r="94" spans="1:10">
      <c r="A94" s="119" t="s">
        <v>38</v>
      </c>
      <c r="B94" s="120"/>
      <c r="C94" s="121" t="s">
        <v>39</v>
      </c>
      <c r="D94" s="122"/>
      <c r="E94" s="122"/>
      <c r="F94" s="122" t="s">
        <v>40</v>
      </c>
      <c r="G94" s="122"/>
      <c r="H94" s="120"/>
      <c r="I94" s="121" t="s">
        <v>41</v>
      </c>
      <c r="J94" s="123"/>
    </row>
    <row r="95" spans="1:10">
      <c r="A95" s="149">
        <v>318204478</v>
      </c>
      <c r="B95" s="128"/>
      <c r="C95" s="126">
        <v>737503439.78999996</v>
      </c>
      <c r="D95" s="127"/>
      <c r="E95" s="128"/>
      <c r="F95" s="126">
        <v>379423630.58999997</v>
      </c>
      <c r="G95" s="127"/>
      <c r="H95" s="128"/>
      <c r="I95" s="129">
        <f>IF(F95&gt;0,F95/C95,0)</f>
        <v>0.51447031989171299</v>
      </c>
      <c r="J95" s="130"/>
    </row>
    <row r="96" spans="1:10" ht="15.75">
      <c r="A96" s="95" t="s">
        <v>42</v>
      </c>
      <c r="B96" s="96"/>
      <c r="C96" s="96"/>
      <c r="D96" s="96"/>
      <c r="E96" s="96"/>
      <c r="F96" s="96"/>
      <c r="G96" s="96"/>
      <c r="H96" s="96"/>
      <c r="I96" s="96"/>
      <c r="J96" s="97"/>
    </row>
    <row r="97" spans="1:10">
      <c r="A97" s="14"/>
      <c r="B97"/>
      <c r="C97" s="137" t="s">
        <v>148</v>
      </c>
      <c r="D97" s="138"/>
      <c r="E97" s="137" t="s">
        <v>44</v>
      </c>
      <c r="F97" s="138"/>
      <c r="G97" s="137" t="s">
        <v>45</v>
      </c>
      <c r="H97" s="137"/>
      <c r="I97" s="137" t="s">
        <v>46</v>
      </c>
      <c r="J97" s="139"/>
    </row>
    <row r="98" spans="1:10" ht="38.25">
      <c r="A98" s="15" t="s">
        <v>47</v>
      </c>
      <c r="B98" s="16" t="s">
        <v>48</v>
      </c>
      <c r="C98" s="16" t="s">
        <v>49</v>
      </c>
      <c r="D98" s="16" t="s">
        <v>50</v>
      </c>
      <c r="E98" s="16" t="s">
        <v>51</v>
      </c>
      <c r="F98" s="16" t="s">
        <v>52</v>
      </c>
      <c r="G98" s="16" t="s">
        <v>53</v>
      </c>
      <c r="H98" s="16" t="s">
        <v>54</v>
      </c>
      <c r="I98" s="16" t="s">
        <v>55</v>
      </c>
      <c r="J98" s="17" t="s">
        <v>56</v>
      </c>
    </row>
    <row r="99" spans="1:10" ht="48">
      <c r="A99" s="39" t="s">
        <v>161</v>
      </c>
      <c r="B99" s="19"/>
      <c r="C99" s="20">
        <v>6458</v>
      </c>
      <c r="D99" s="22">
        <v>557932241.71000004</v>
      </c>
      <c r="E99" s="20">
        <v>1610</v>
      </c>
      <c r="F99" s="22">
        <v>130000000</v>
      </c>
      <c r="G99" s="23">
        <v>1670</v>
      </c>
      <c r="H99" s="22">
        <v>200273265.87</v>
      </c>
      <c r="I99" s="37">
        <f t="shared" ref="I99:J101" si="2">IF(G99&gt;0,G99/C99,0)</f>
        <v>0.2585939919479715</v>
      </c>
      <c r="J99" s="25">
        <f t="shared" si="2"/>
        <v>0.3589562511321891</v>
      </c>
    </row>
    <row r="100" spans="1:10" ht="48">
      <c r="A100" s="39" t="s">
        <v>162</v>
      </c>
      <c r="B100" s="27"/>
      <c r="C100" s="28">
        <v>9280</v>
      </c>
      <c r="D100" s="30">
        <v>4500000</v>
      </c>
      <c r="E100" s="28">
        <v>2500</v>
      </c>
      <c r="F100" s="30">
        <v>2000000</v>
      </c>
      <c r="G100" s="29">
        <v>2042</v>
      </c>
      <c r="H100" s="30">
        <v>1500000.01</v>
      </c>
      <c r="I100" s="38">
        <f t="shared" si="2"/>
        <v>0.22004310344827585</v>
      </c>
      <c r="J100" s="25">
        <f>IF(H100&gt;0,H100/D100,0)</f>
        <v>0.33333333555555555</v>
      </c>
    </row>
    <row r="101" spans="1:10" ht="96">
      <c r="A101" s="39" t="s">
        <v>163</v>
      </c>
      <c r="B101" s="27"/>
      <c r="C101" s="28">
        <v>335</v>
      </c>
      <c r="D101" s="30">
        <v>4500000</v>
      </c>
      <c r="E101" s="28">
        <v>80</v>
      </c>
      <c r="F101" s="30">
        <v>1500000</v>
      </c>
      <c r="G101" s="29">
        <v>99</v>
      </c>
      <c r="H101" s="30">
        <v>1500000</v>
      </c>
      <c r="I101" s="38">
        <f t="shared" si="2"/>
        <v>0.29552238805970149</v>
      </c>
      <c r="J101" s="25">
        <f>IF(H101&gt;0,H101/D101,0)</f>
        <v>0.33333333333333331</v>
      </c>
    </row>
    <row r="102" spans="1:10" ht="15.75">
      <c r="A102" s="92" t="s">
        <v>60</v>
      </c>
      <c r="B102" s="93"/>
      <c r="C102" s="93"/>
      <c r="D102" s="93"/>
      <c r="E102" s="93"/>
      <c r="F102" s="93"/>
      <c r="G102" s="93"/>
      <c r="H102" s="93"/>
      <c r="I102" s="93"/>
      <c r="J102" s="94"/>
    </row>
    <row r="103" spans="1:10" ht="15.75">
      <c r="A103" s="95" t="s">
        <v>61</v>
      </c>
      <c r="B103" s="96"/>
      <c r="C103" s="96"/>
      <c r="D103" s="96"/>
      <c r="E103" s="96"/>
      <c r="F103" s="96"/>
      <c r="G103" s="96"/>
      <c r="H103" s="96"/>
      <c r="I103" s="96"/>
      <c r="J103" s="97"/>
    </row>
    <row r="104" spans="1:10">
      <c r="A104" s="32" t="s">
        <v>62</v>
      </c>
      <c r="B104" s="114" t="s">
        <v>161</v>
      </c>
      <c r="C104" s="114"/>
      <c r="D104" s="114"/>
      <c r="E104" s="114"/>
      <c r="F104" s="114"/>
      <c r="G104" s="114"/>
      <c r="H104" s="114"/>
      <c r="I104" s="114"/>
      <c r="J104" s="115"/>
    </row>
    <row r="105" spans="1:10" ht="30">
      <c r="A105" s="32" t="s">
        <v>63</v>
      </c>
      <c r="B105" s="116" t="s">
        <v>102</v>
      </c>
      <c r="C105" s="116"/>
      <c r="D105" s="116"/>
      <c r="E105" s="116"/>
      <c r="F105" s="116"/>
      <c r="G105" s="116"/>
      <c r="H105" s="116"/>
      <c r="I105" s="116"/>
      <c r="J105" s="117"/>
    </row>
    <row r="106" spans="1:10" ht="38.25" customHeight="1">
      <c r="A106" s="32" t="s">
        <v>65</v>
      </c>
      <c r="B106" s="131" t="s">
        <v>164</v>
      </c>
      <c r="C106" s="132"/>
      <c r="D106" s="132"/>
      <c r="E106" s="132"/>
      <c r="F106" s="132"/>
      <c r="G106" s="132"/>
      <c r="H106" s="132"/>
      <c r="I106" s="132"/>
      <c r="J106" s="133"/>
    </row>
    <row r="107" spans="1:10" ht="65.099999999999994" customHeight="1">
      <c r="A107" s="32" t="s">
        <v>67</v>
      </c>
      <c r="B107" s="131" t="s">
        <v>165</v>
      </c>
      <c r="C107" s="131"/>
      <c r="D107" s="131"/>
      <c r="E107" s="131"/>
      <c r="F107" s="131"/>
      <c r="G107" s="131"/>
      <c r="H107" s="131"/>
      <c r="I107" s="131"/>
      <c r="J107" s="134"/>
    </row>
    <row r="108" spans="1:10">
      <c r="A108" s="32" t="s">
        <v>62</v>
      </c>
      <c r="B108" s="114" t="s">
        <v>162</v>
      </c>
      <c r="C108" s="114"/>
      <c r="D108" s="114"/>
      <c r="E108" s="114"/>
      <c r="F108" s="114"/>
      <c r="G108" s="114"/>
      <c r="H108" s="114"/>
      <c r="I108" s="114"/>
      <c r="J108" s="115"/>
    </row>
    <row r="109" spans="1:10" ht="30">
      <c r="A109" s="32" t="s">
        <v>63</v>
      </c>
      <c r="B109" s="131" t="s">
        <v>105</v>
      </c>
      <c r="C109" s="131"/>
      <c r="D109" s="131"/>
      <c r="E109" s="131"/>
      <c r="F109" s="131"/>
      <c r="G109" s="131"/>
      <c r="H109" s="131"/>
      <c r="I109" s="131"/>
      <c r="J109" s="134"/>
    </row>
    <row r="110" spans="1:10" ht="26.25" customHeight="1">
      <c r="A110" s="32" t="s">
        <v>65</v>
      </c>
      <c r="B110" s="131" t="s">
        <v>166</v>
      </c>
      <c r="C110" s="131"/>
      <c r="D110" s="131"/>
      <c r="E110" s="131"/>
      <c r="F110" s="131"/>
      <c r="G110" s="131"/>
      <c r="H110" s="131"/>
      <c r="I110" s="131"/>
      <c r="J110" s="134"/>
    </row>
    <row r="111" spans="1:10" ht="30">
      <c r="A111" s="32" t="s">
        <v>67</v>
      </c>
      <c r="B111" s="131" t="s">
        <v>167</v>
      </c>
      <c r="C111" s="132"/>
      <c r="D111" s="132"/>
      <c r="E111" s="132"/>
      <c r="F111" s="132"/>
      <c r="G111" s="132"/>
      <c r="H111" s="132"/>
      <c r="I111" s="132"/>
      <c r="J111" s="133"/>
    </row>
    <row r="112" spans="1:10" ht="28.5" customHeight="1">
      <c r="A112" s="32" t="s">
        <v>62</v>
      </c>
      <c r="B112" s="114" t="s">
        <v>163</v>
      </c>
      <c r="C112" s="114"/>
      <c r="D112" s="114"/>
      <c r="E112" s="114"/>
      <c r="F112" s="114"/>
      <c r="G112" s="114"/>
      <c r="H112" s="114"/>
      <c r="I112" s="114"/>
      <c r="J112" s="115"/>
    </row>
    <row r="113" spans="1:10" ht="30">
      <c r="A113" s="32" t="s">
        <v>63</v>
      </c>
      <c r="B113" s="116" t="s">
        <v>108</v>
      </c>
      <c r="C113" s="116"/>
      <c r="D113" s="116"/>
      <c r="E113" s="116"/>
      <c r="F113" s="116"/>
      <c r="G113" s="116"/>
      <c r="H113" s="116"/>
      <c r="I113" s="116"/>
      <c r="J113" s="117"/>
    </row>
    <row r="114" spans="1:10" ht="32.450000000000003" customHeight="1">
      <c r="A114" s="32" t="s">
        <v>65</v>
      </c>
      <c r="B114" s="131" t="s">
        <v>168</v>
      </c>
      <c r="C114" s="131"/>
      <c r="D114" s="131"/>
      <c r="E114" s="131"/>
      <c r="F114" s="131"/>
      <c r="G114" s="131"/>
      <c r="H114" s="131"/>
      <c r="I114" s="131"/>
      <c r="J114" s="134"/>
    </row>
    <row r="115" spans="1:10" ht="43.5" customHeight="1">
      <c r="A115" s="32" t="s">
        <v>67</v>
      </c>
      <c r="B115" s="131" t="s">
        <v>169</v>
      </c>
      <c r="C115" s="131"/>
      <c r="D115" s="131"/>
      <c r="E115" s="131"/>
      <c r="F115" s="131"/>
      <c r="G115" s="131"/>
      <c r="H115" s="131"/>
      <c r="I115" s="131"/>
      <c r="J115" s="134"/>
    </row>
    <row r="116" spans="1:10" ht="15.75">
      <c r="A116" s="92" t="s">
        <v>75</v>
      </c>
      <c r="B116" s="93"/>
      <c r="C116" s="93"/>
      <c r="D116" s="93"/>
      <c r="E116" s="93"/>
      <c r="F116" s="93"/>
      <c r="G116" s="93"/>
      <c r="H116" s="93"/>
      <c r="I116" s="93"/>
      <c r="J116" s="94"/>
    </row>
    <row r="117" spans="1:10" ht="15.75">
      <c r="A117" s="140" t="s">
        <v>76</v>
      </c>
      <c r="B117" s="141"/>
      <c r="C117" s="141"/>
      <c r="D117" s="141"/>
      <c r="E117" s="141"/>
      <c r="F117" s="141"/>
      <c r="G117" s="141"/>
      <c r="H117" s="141"/>
      <c r="I117" s="141"/>
      <c r="J117" s="142"/>
    </row>
    <row r="118" spans="1:10">
      <c r="A118" s="150" t="s">
        <v>111</v>
      </c>
      <c r="B118" s="151"/>
      <c r="C118" s="151"/>
      <c r="D118" s="151"/>
      <c r="E118" s="151"/>
      <c r="F118" s="151"/>
      <c r="G118" s="151"/>
      <c r="H118" s="151"/>
      <c r="I118" s="151"/>
      <c r="J118" s="152"/>
    </row>
    <row r="119" spans="1:10" ht="15.75">
      <c r="A119" s="92" t="s">
        <v>27</v>
      </c>
      <c r="B119" s="93"/>
      <c r="C119" s="93"/>
      <c r="D119" s="93"/>
      <c r="E119" s="93"/>
      <c r="F119" s="93"/>
      <c r="G119" s="93"/>
      <c r="H119" s="93"/>
      <c r="I119" s="93"/>
      <c r="J119" s="94"/>
    </row>
    <row r="120" spans="1:10">
      <c r="A120" s="8" t="s">
        <v>28</v>
      </c>
      <c r="B120" s="135" t="s">
        <v>112</v>
      </c>
      <c r="C120" s="135"/>
      <c r="D120" s="135"/>
      <c r="E120" s="135"/>
      <c r="F120" s="135"/>
      <c r="G120" s="135"/>
      <c r="H120" s="135"/>
      <c r="I120" s="135"/>
      <c r="J120" s="136"/>
    </row>
    <row r="121" spans="1:10" ht="49.15" customHeight="1">
      <c r="A121" s="13" t="s">
        <v>30</v>
      </c>
      <c r="B121" s="116" t="s">
        <v>113</v>
      </c>
      <c r="C121" s="116"/>
      <c r="D121" s="116"/>
      <c r="E121" s="116"/>
      <c r="F121" s="116"/>
      <c r="G121" s="116"/>
      <c r="H121" s="116"/>
      <c r="I121" s="116"/>
      <c r="J121" s="117"/>
    </row>
    <row r="122" spans="1:10">
      <c r="A122" s="13" t="s">
        <v>32</v>
      </c>
      <c r="B122" s="131" t="s">
        <v>33</v>
      </c>
      <c r="C122" s="131"/>
      <c r="D122" s="131"/>
      <c r="E122" s="131"/>
      <c r="F122" s="131"/>
      <c r="G122" s="131"/>
      <c r="H122" s="131"/>
      <c r="I122" s="131"/>
      <c r="J122" s="134"/>
    </row>
    <row r="123" spans="1:10" ht="72.599999999999994" customHeight="1">
      <c r="A123" s="13" t="s">
        <v>34</v>
      </c>
      <c r="B123" s="131" t="s">
        <v>114</v>
      </c>
      <c r="C123" s="131"/>
      <c r="D123" s="131"/>
      <c r="E123" s="131"/>
      <c r="F123" s="131"/>
      <c r="G123" s="131"/>
      <c r="H123" s="131"/>
      <c r="I123" s="131"/>
      <c r="J123" s="134"/>
    </row>
    <row r="124" spans="1:10" ht="15.75">
      <c r="A124" s="92" t="s">
        <v>36</v>
      </c>
      <c r="B124" s="93"/>
      <c r="C124" s="93"/>
      <c r="D124" s="93"/>
      <c r="E124" s="93"/>
      <c r="F124" s="93"/>
      <c r="G124" s="93"/>
      <c r="H124" s="93"/>
      <c r="I124" s="93"/>
      <c r="J124" s="94"/>
    </row>
    <row r="125" spans="1:10" ht="15.75">
      <c r="A125" s="95" t="s">
        <v>37</v>
      </c>
      <c r="B125" s="96"/>
      <c r="C125" s="96"/>
      <c r="D125" s="96"/>
      <c r="E125" s="96"/>
      <c r="F125" s="96"/>
      <c r="G125" s="96"/>
      <c r="H125" s="96"/>
      <c r="I125" s="96"/>
      <c r="J125" s="97"/>
    </row>
    <row r="126" spans="1:10" ht="15" customHeight="1">
      <c r="A126" s="119" t="s">
        <v>38</v>
      </c>
      <c r="B126" s="120"/>
      <c r="C126" s="121" t="s">
        <v>39</v>
      </c>
      <c r="D126" s="122"/>
      <c r="E126" s="122"/>
      <c r="F126" s="122" t="s">
        <v>40</v>
      </c>
      <c r="G126" s="122"/>
      <c r="H126" s="120"/>
      <c r="I126" s="121" t="s">
        <v>41</v>
      </c>
      <c r="J126" s="123"/>
    </row>
    <row r="127" spans="1:10" ht="15" customHeight="1">
      <c r="A127" s="124">
        <v>87754340</v>
      </c>
      <c r="B127" s="125"/>
      <c r="C127" s="126">
        <v>87754340</v>
      </c>
      <c r="D127" s="127"/>
      <c r="E127" s="128"/>
      <c r="F127" s="126">
        <v>39836991.600000001</v>
      </c>
      <c r="G127" s="127"/>
      <c r="H127" s="128"/>
      <c r="I127" s="129">
        <f>IF(F127&gt;0,F127/C127,0)</f>
        <v>0.45396035797203876</v>
      </c>
      <c r="J127" s="130"/>
    </row>
    <row r="128" spans="1:10" ht="15.75">
      <c r="A128" s="95" t="s">
        <v>42</v>
      </c>
      <c r="B128" s="96"/>
      <c r="C128" s="96"/>
      <c r="D128" s="96"/>
      <c r="E128" s="96"/>
      <c r="F128" s="96"/>
      <c r="G128" s="96"/>
      <c r="H128" s="96"/>
      <c r="I128" s="96"/>
      <c r="J128" s="97"/>
    </row>
    <row r="129" spans="1:10">
      <c r="A129" s="14"/>
      <c r="B129"/>
      <c r="C129" s="137" t="s">
        <v>148</v>
      </c>
      <c r="D129" s="138"/>
      <c r="E129" s="137" t="s">
        <v>44</v>
      </c>
      <c r="F129" s="138"/>
      <c r="G129" s="137" t="s">
        <v>45</v>
      </c>
      <c r="H129" s="137"/>
      <c r="I129" s="137" t="s">
        <v>46</v>
      </c>
      <c r="J129" s="139"/>
    </row>
    <row r="130" spans="1:10" ht="38.25">
      <c r="A130" s="15" t="s">
        <v>47</v>
      </c>
      <c r="B130" s="16" t="s">
        <v>48</v>
      </c>
      <c r="C130" s="16" t="s">
        <v>49</v>
      </c>
      <c r="D130" s="16" t="s">
        <v>50</v>
      </c>
      <c r="E130" s="16" t="s">
        <v>51</v>
      </c>
      <c r="F130" s="16" t="s">
        <v>52</v>
      </c>
      <c r="G130" s="16" t="s">
        <v>53</v>
      </c>
      <c r="H130" s="48" t="s">
        <v>54</v>
      </c>
      <c r="I130" s="16" t="s">
        <v>55</v>
      </c>
      <c r="J130" s="17" t="s">
        <v>56</v>
      </c>
    </row>
    <row r="131" spans="1:10" ht="62.25" customHeight="1">
      <c r="A131" s="18" t="s">
        <v>170</v>
      </c>
      <c r="B131" s="19"/>
      <c r="C131" s="20">
        <v>6000</v>
      </c>
      <c r="D131" s="21">
        <v>5680542.5</v>
      </c>
      <c r="E131" s="20">
        <v>1500</v>
      </c>
      <c r="F131" s="22">
        <v>0</v>
      </c>
      <c r="G131" s="46">
        <v>614</v>
      </c>
      <c r="H131" s="45">
        <v>0</v>
      </c>
      <c r="I131" s="47">
        <f>IF(G131&gt;0,G131/C131,0)</f>
        <v>0.10233333333333333</v>
      </c>
      <c r="J131" s="25">
        <f>IF(H131&gt;0,H131/D131,0)</f>
        <v>0</v>
      </c>
    </row>
    <row r="132" spans="1:10" ht="108">
      <c r="A132" s="26" t="s">
        <v>171</v>
      </c>
      <c r="B132" s="27"/>
      <c r="C132" s="20">
        <v>6000</v>
      </c>
      <c r="D132" s="22">
        <v>900000</v>
      </c>
      <c r="E132" s="28">
        <v>1500</v>
      </c>
      <c r="F132" s="22">
        <v>92000</v>
      </c>
      <c r="G132" s="29">
        <v>758</v>
      </c>
      <c r="H132" s="49">
        <v>92000</v>
      </c>
      <c r="I132" s="24">
        <f t="shared" ref="I132:I133" si="3">IF(G132&gt;0,G132/C132,0)</f>
        <v>0.12633333333333333</v>
      </c>
      <c r="J132" s="25">
        <f>IF(H132&gt;0,H132/D132,0)</f>
        <v>0.10222222222222223</v>
      </c>
    </row>
    <row r="133" spans="1:10" ht="120">
      <c r="A133" s="26" t="s">
        <v>172</v>
      </c>
      <c r="B133" s="27"/>
      <c r="C133" s="28">
        <v>6510</v>
      </c>
      <c r="D133" s="30">
        <v>5833182.5</v>
      </c>
      <c r="E133" s="28">
        <v>1630</v>
      </c>
      <c r="F133" s="30">
        <v>10000</v>
      </c>
      <c r="G133" s="29">
        <v>987</v>
      </c>
      <c r="H133" s="30">
        <v>10000</v>
      </c>
      <c r="I133" s="24">
        <f t="shared" si="3"/>
        <v>0.15161290322580645</v>
      </c>
      <c r="J133" s="31">
        <f>IF(H133&gt;0,H133/D133,0)</f>
        <v>1.7143300419625136E-3</v>
      </c>
    </row>
    <row r="134" spans="1:10" ht="15.75">
      <c r="A134" s="92" t="s">
        <v>60</v>
      </c>
      <c r="B134" s="93"/>
      <c r="C134" s="93"/>
      <c r="D134" s="93"/>
      <c r="E134" s="93"/>
      <c r="F134" s="93"/>
      <c r="G134" s="93"/>
      <c r="H134" s="93"/>
      <c r="I134" s="93"/>
      <c r="J134" s="94"/>
    </row>
    <row r="135" spans="1:10" ht="15.75">
      <c r="A135" s="95" t="s">
        <v>61</v>
      </c>
      <c r="B135" s="96"/>
      <c r="C135" s="96"/>
      <c r="D135" s="96"/>
      <c r="E135" s="96"/>
      <c r="F135" s="96"/>
      <c r="G135" s="96"/>
      <c r="H135" s="96"/>
      <c r="I135" s="96"/>
      <c r="J135" s="97"/>
    </row>
    <row r="136" spans="1:10">
      <c r="A136" s="32" t="s">
        <v>62</v>
      </c>
      <c r="B136" s="114" t="s">
        <v>170</v>
      </c>
      <c r="C136" s="114"/>
      <c r="D136" s="114"/>
      <c r="E136" s="114"/>
      <c r="F136" s="114"/>
      <c r="G136" s="114"/>
      <c r="H136" s="114"/>
      <c r="I136" s="114"/>
      <c r="J136" s="115"/>
    </row>
    <row r="137" spans="1:10" ht="30">
      <c r="A137" s="32" t="s">
        <v>63</v>
      </c>
      <c r="B137" s="116" t="s">
        <v>118</v>
      </c>
      <c r="C137" s="116"/>
      <c r="D137" s="116"/>
      <c r="E137" s="116"/>
      <c r="F137" s="116"/>
      <c r="G137" s="116"/>
      <c r="H137" s="116"/>
      <c r="I137" s="116"/>
      <c r="J137" s="117"/>
    </row>
    <row r="138" spans="1:10" ht="31.5" customHeight="1">
      <c r="A138" s="32" t="s">
        <v>65</v>
      </c>
      <c r="B138" s="131" t="s">
        <v>173</v>
      </c>
      <c r="C138" s="131"/>
      <c r="D138" s="131"/>
      <c r="E138" s="131"/>
      <c r="F138" s="131"/>
      <c r="G138" s="131"/>
      <c r="H138" s="131"/>
      <c r="I138" s="131"/>
      <c r="J138" s="134"/>
    </row>
    <row r="139" spans="1:10" ht="90.6" customHeight="1">
      <c r="A139" s="32" t="s">
        <v>67</v>
      </c>
      <c r="B139" s="131" t="s">
        <v>174</v>
      </c>
      <c r="C139" s="131"/>
      <c r="D139" s="131"/>
      <c r="E139" s="131"/>
      <c r="F139" s="131"/>
      <c r="G139" s="131"/>
      <c r="H139" s="131"/>
      <c r="I139" s="131"/>
      <c r="J139" s="134"/>
    </row>
    <row r="140" spans="1:10" ht="28.5" customHeight="1">
      <c r="A140" s="32" t="s">
        <v>62</v>
      </c>
      <c r="B140" s="135" t="s">
        <v>171</v>
      </c>
      <c r="C140" s="135"/>
      <c r="D140" s="135"/>
      <c r="E140" s="135"/>
      <c r="F140" s="135"/>
      <c r="G140" s="135"/>
      <c r="H140" s="135"/>
      <c r="I140" s="135"/>
      <c r="J140" s="136"/>
    </row>
    <row r="141" spans="1:10" ht="30">
      <c r="A141" s="32" t="s">
        <v>63</v>
      </c>
      <c r="B141" s="131" t="s">
        <v>121</v>
      </c>
      <c r="C141" s="131"/>
      <c r="D141" s="131"/>
      <c r="E141" s="131"/>
      <c r="F141" s="131"/>
      <c r="G141" s="131"/>
      <c r="H141" s="131"/>
      <c r="I141" s="131"/>
      <c r="J141" s="134"/>
    </row>
    <row r="142" spans="1:10" ht="33" customHeight="1">
      <c r="A142" s="32" t="s">
        <v>65</v>
      </c>
      <c r="B142" s="131" t="s">
        <v>175</v>
      </c>
      <c r="C142" s="131"/>
      <c r="D142" s="131"/>
      <c r="E142" s="131"/>
      <c r="F142" s="131"/>
      <c r="G142" s="131"/>
      <c r="H142" s="131"/>
      <c r="I142" s="131"/>
      <c r="J142" s="134"/>
    </row>
    <row r="143" spans="1:10" ht="69" customHeight="1">
      <c r="A143" s="32" t="s">
        <v>67</v>
      </c>
      <c r="B143" s="131" t="s">
        <v>176</v>
      </c>
      <c r="C143" s="131"/>
      <c r="D143" s="131"/>
      <c r="E143" s="131"/>
      <c r="F143" s="131"/>
      <c r="G143" s="131"/>
      <c r="H143" s="131"/>
      <c r="I143" s="131"/>
      <c r="J143" s="134"/>
    </row>
    <row r="144" spans="1:10" ht="33.75" customHeight="1">
      <c r="A144" s="32" t="s">
        <v>62</v>
      </c>
      <c r="B144" s="135" t="s">
        <v>172</v>
      </c>
      <c r="C144" s="135"/>
      <c r="D144" s="135"/>
      <c r="E144" s="135"/>
      <c r="F144" s="135"/>
      <c r="G144" s="135"/>
      <c r="H144" s="135"/>
      <c r="I144" s="135"/>
      <c r="J144" s="136"/>
    </row>
    <row r="145" spans="1:10" ht="36.75" customHeight="1">
      <c r="A145" s="32" t="s">
        <v>63</v>
      </c>
      <c r="B145" s="131" t="s">
        <v>124</v>
      </c>
      <c r="C145" s="131"/>
      <c r="D145" s="131"/>
      <c r="E145" s="131"/>
      <c r="F145" s="131"/>
      <c r="G145" s="131"/>
      <c r="H145" s="131"/>
      <c r="I145" s="131"/>
      <c r="J145" s="134"/>
    </row>
    <row r="146" spans="1:10" ht="51.75" customHeight="1">
      <c r="A146" s="32" t="s">
        <v>65</v>
      </c>
      <c r="B146" s="131" t="s">
        <v>177</v>
      </c>
      <c r="C146" s="131"/>
      <c r="D146" s="131"/>
      <c r="E146" s="131"/>
      <c r="F146" s="131"/>
      <c r="G146" s="131"/>
      <c r="H146" s="131"/>
      <c r="I146" s="131"/>
      <c r="J146" s="134"/>
    </row>
    <row r="147" spans="1:10" ht="95.45" customHeight="1">
      <c r="A147" s="32" t="s">
        <v>67</v>
      </c>
      <c r="B147" s="131" t="s">
        <v>178</v>
      </c>
      <c r="C147" s="131"/>
      <c r="D147" s="131"/>
      <c r="E147" s="131"/>
      <c r="F147" s="131"/>
      <c r="G147" s="131"/>
      <c r="H147" s="131"/>
      <c r="I147" s="131"/>
      <c r="J147" s="134"/>
    </row>
    <row r="148" spans="1:10" ht="15.75">
      <c r="A148" s="92" t="s">
        <v>75</v>
      </c>
      <c r="B148" s="93"/>
      <c r="C148" s="93"/>
      <c r="D148" s="93"/>
      <c r="E148" s="93"/>
      <c r="F148" s="93"/>
      <c r="G148" s="93"/>
      <c r="H148" s="93"/>
      <c r="I148" s="93"/>
      <c r="J148" s="94"/>
    </row>
    <row r="149" spans="1:10" ht="15.75">
      <c r="A149" s="140" t="s">
        <v>76</v>
      </c>
      <c r="B149" s="141"/>
      <c r="C149" s="141"/>
      <c r="D149" s="141"/>
      <c r="E149" s="141"/>
      <c r="F149" s="141"/>
      <c r="G149" s="141"/>
      <c r="H149" s="141"/>
      <c r="I149" s="141"/>
      <c r="J149" s="142"/>
    </row>
    <row r="150" spans="1:10" ht="21.95" customHeight="1">
      <c r="A150" s="143" t="s">
        <v>179</v>
      </c>
      <c r="B150" s="144"/>
      <c r="C150" s="144"/>
      <c r="D150" s="144"/>
      <c r="E150" s="144"/>
      <c r="F150" s="144"/>
      <c r="G150" s="144"/>
      <c r="H150" s="144"/>
      <c r="I150" s="144"/>
      <c r="J150" s="145"/>
    </row>
    <row r="151" spans="1:10">
      <c r="A151" s="154" t="s">
        <v>128</v>
      </c>
      <c r="B151" s="154"/>
      <c r="C151" s="154"/>
      <c r="D151" s="154"/>
      <c r="E151" s="154"/>
      <c r="F151" s="154"/>
      <c r="G151" s="154"/>
      <c r="H151" s="154"/>
      <c r="I151" s="154"/>
      <c r="J151" s="154"/>
    </row>
    <row r="152" spans="1:10" ht="9.75" customHeight="1">
      <c r="A152" s="34"/>
      <c r="B152" s="34"/>
      <c r="C152" s="34"/>
      <c r="D152" s="34"/>
      <c r="E152" s="34"/>
      <c r="F152" s="34"/>
      <c r="G152" s="34"/>
      <c r="H152" s="34"/>
      <c r="I152" s="34"/>
      <c r="J152" s="34"/>
    </row>
    <row r="153" spans="1:10">
      <c r="A153" s="41" t="s">
        <v>129</v>
      </c>
      <c r="B153" s="42" t="s">
        <v>130</v>
      </c>
    </row>
    <row r="154" spans="1:10">
      <c r="A154" s="41" t="s">
        <v>131</v>
      </c>
      <c r="B154" s="43">
        <v>45490</v>
      </c>
    </row>
    <row r="155" spans="1:10">
      <c r="A155" s="41" t="s">
        <v>132</v>
      </c>
      <c r="B155" s="61">
        <v>0.41666666666666669</v>
      </c>
      <c r="C155"/>
      <c r="E155"/>
      <c r="F155"/>
      <c r="G155"/>
      <c r="H155"/>
      <c r="I155"/>
      <c r="J155"/>
    </row>
    <row r="156" spans="1:10">
      <c r="A156" s="42"/>
    </row>
    <row r="157" spans="1:10" ht="15" customHeight="1">
      <c r="A157" s="41" t="s">
        <v>180</v>
      </c>
      <c r="B157"/>
      <c r="C157" s="88"/>
      <c r="D157" s="88"/>
      <c r="E157" s="88"/>
      <c r="F157" s="88"/>
      <c r="G157" s="88"/>
      <c r="H157" s="88"/>
      <c r="I157"/>
      <c r="J157"/>
    </row>
    <row r="158" spans="1:10" ht="30" customHeight="1">
      <c r="A158" s="87" t="s">
        <v>181</v>
      </c>
      <c r="B158" s="87"/>
      <c r="C158" s="87"/>
      <c r="D158" s="87"/>
      <c r="E158" s="87"/>
      <c r="F158" s="87"/>
      <c r="G158" s="87"/>
      <c r="H158" s="87"/>
      <c r="I158" s="87"/>
      <c r="J158" s="87"/>
    </row>
    <row r="159" spans="1:10" ht="30" customHeight="1">
      <c r="A159"/>
      <c r="B159"/>
      <c r="C159"/>
      <c r="D159"/>
      <c r="E159"/>
      <c r="F159"/>
      <c r="G159"/>
      <c r="H159"/>
      <c r="I159"/>
      <c r="J159"/>
    </row>
    <row r="160" spans="1:10" ht="15" customHeight="1">
      <c r="A160" s="41" t="s">
        <v>182</v>
      </c>
      <c r="B160"/>
      <c r="C160" s="88"/>
      <c r="D160" s="88"/>
      <c r="E160" s="88"/>
      <c r="F160" s="88"/>
      <c r="G160" s="88"/>
      <c r="H160" s="88"/>
      <c r="I160"/>
      <c r="J160"/>
    </row>
    <row r="161" spans="1:10" ht="30" customHeight="1">
      <c r="A161" s="87" t="s">
        <v>134</v>
      </c>
      <c r="B161" s="87"/>
      <c r="C161" s="87"/>
      <c r="D161" s="87"/>
      <c r="E161" s="87"/>
      <c r="F161" s="87"/>
      <c r="G161" s="87"/>
      <c r="H161" s="87"/>
      <c r="I161" s="87"/>
      <c r="J161" s="87"/>
    </row>
    <row r="162" spans="1:10">
      <c r="A162"/>
      <c r="B162"/>
      <c r="C162"/>
      <c r="D162"/>
      <c r="E162"/>
      <c r="F162"/>
      <c r="G162"/>
      <c r="H162"/>
      <c r="I162"/>
      <c r="J162"/>
    </row>
    <row r="163" spans="1:10" ht="15.75" customHeight="1">
      <c r="A163"/>
      <c r="B163"/>
      <c r="C163"/>
      <c r="D163"/>
      <c r="E163"/>
      <c r="F163"/>
      <c r="G163"/>
      <c r="H163"/>
      <c r="I163"/>
      <c r="J163"/>
    </row>
    <row r="164" spans="1:10" ht="15" customHeight="1">
      <c r="A164"/>
      <c r="B164"/>
      <c r="C164"/>
      <c r="D164"/>
      <c r="E164"/>
      <c r="F164"/>
      <c r="G164"/>
      <c r="H164"/>
      <c r="I164"/>
      <c r="J164"/>
    </row>
    <row r="165" spans="1:10" ht="15" customHeight="1">
      <c r="A165"/>
      <c r="B165"/>
      <c r="C165"/>
      <c r="D165"/>
      <c r="E165"/>
      <c r="F165"/>
      <c r="G165"/>
      <c r="H165"/>
      <c r="I165"/>
      <c r="J165"/>
    </row>
    <row r="166" spans="1:10">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sheetData>
  <mergeCells count="175">
    <mergeCell ref="A158:J158"/>
    <mergeCell ref="C160:H160"/>
    <mergeCell ref="A161:J161"/>
    <mergeCell ref="B147:J147"/>
    <mergeCell ref="A148:J148"/>
    <mergeCell ref="A149:J149"/>
    <mergeCell ref="A150:J150"/>
    <mergeCell ref="A151:J151"/>
    <mergeCell ref="B141:J141"/>
    <mergeCell ref="B142:J142"/>
    <mergeCell ref="B143:J143"/>
    <mergeCell ref="B144:J144"/>
    <mergeCell ref="B145:J145"/>
    <mergeCell ref="B146:J146"/>
    <mergeCell ref="C157:H157"/>
    <mergeCell ref="A135:J135"/>
    <mergeCell ref="B136:J136"/>
    <mergeCell ref="B137:J137"/>
    <mergeCell ref="B138:J138"/>
    <mergeCell ref="B139:J139"/>
    <mergeCell ref="B140:J140"/>
    <mergeCell ref="A128:J128"/>
    <mergeCell ref="C129:D129"/>
    <mergeCell ref="E129:F129"/>
    <mergeCell ref="G129:H129"/>
    <mergeCell ref="I129:J129"/>
    <mergeCell ref="A134:J134"/>
    <mergeCell ref="A126:B126"/>
    <mergeCell ref="C126:E126"/>
    <mergeCell ref="F126:H126"/>
    <mergeCell ref="I126:J126"/>
    <mergeCell ref="A127:B127"/>
    <mergeCell ref="C127:E127"/>
    <mergeCell ref="F127:H127"/>
    <mergeCell ref="I127:J127"/>
    <mergeCell ref="B120:J120"/>
    <mergeCell ref="B121:J121"/>
    <mergeCell ref="B122:J122"/>
    <mergeCell ref="B123:J123"/>
    <mergeCell ref="A124:J124"/>
    <mergeCell ref="A125:J125"/>
    <mergeCell ref="B114:J114"/>
    <mergeCell ref="B115:J115"/>
    <mergeCell ref="A116:J116"/>
    <mergeCell ref="A117:J117"/>
    <mergeCell ref="A118:J118"/>
    <mergeCell ref="A119:J119"/>
    <mergeCell ref="B108:J108"/>
    <mergeCell ref="B109:J109"/>
    <mergeCell ref="B110:J110"/>
    <mergeCell ref="B111:J111"/>
    <mergeCell ref="B112:J112"/>
    <mergeCell ref="B113:J113"/>
    <mergeCell ref="A102:J102"/>
    <mergeCell ref="A103:J103"/>
    <mergeCell ref="B104:J104"/>
    <mergeCell ref="B105:J105"/>
    <mergeCell ref="B106:J106"/>
    <mergeCell ref="B107:J107"/>
    <mergeCell ref="A95:B95"/>
    <mergeCell ref="C95:E95"/>
    <mergeCell ref="F95:H95"/>
    <mergeCell ref="I95:J95"/>
    <mergeCell ref="A96:J96"/>
    <mergeCell ref="C97:D97"/>
    <mergeCell ref="E97:F97"/>
    <mergeCell ref="G97:H97"/>
    <mergeCell ref="I97:J97"/>
    <mergeCell ref="B90:J90"/>
    <mergeCell ref="B91:J91"/>
    <mergeCell ref="A92:J92"/>
    <mergeCell ref="A93:J93"/>
    <mergeCell ref="A94:B94"/>
    <mergeCell ref="C94:E94"/>
    <mergeCell ref="F94:H94"/>
    <mergeCell ref="I94:J94"/>
    <mergeCell ref="A83:J83"/>
    <mergeCell ref="A84:J84"/>
    <mergeCell ref="A85:J85"/>
    <mergeCell ref="A87:J87"/>
    <mergeCell ref="B88:J88"/>
    <mergeCell ref="B89:J89"/>
    <mergeCell ref="B77:J77"/>
    <mergeCell ref="B78:J78"/>
    <mergeCell ref="B79:J79"/>
    <mergeCell ref="B80:J80"/>
    <mergeCell ref="B81:J81"/>
    <mergeCell ref="B82:J82"/>
    <mergeCell ref="B71:J71"/>
    <mergeCell ref="B72:J72"/>
    <mergeCell ref="B73:J73"/>
    <mergeCell ref="B74:J74"/>
    <mergeCell ref="B75:J75"/>
    <mergeCell ref="B76:J76"/>
    <mergeCell ref="A65:J65"/>
    <mergeCell ref="A66:J66"/>
    <mergeCell ref="B67:J67"/>
    <mergeCell ref="B68:J68"/>
    <mergeCell ref="B69:J69"/>
    <mergeCell ref="B70:J70"/>
    <mergeCell ref="A58:B58"/>
    <mergeCell ref="C58:E58"/>
    <mergeCell ref="F58:H58"/>
    <mergeCell ref="I58:J58"/>
    <mergeCell ref="A59:J59"/>
    <mergeCell ref="C60:D60"/>
    <mergeCell ref="E60:F60"/>
    <mergeCell ref="G60:H60"/>
    <mergeCell ref="I60:J60"/>
    <mergeCell ref="B52:J52"/>
    <mergeCell ref="B53:J53"/>
    <mergeCell ref="B54:J54"/>
    <mergeCell ref="A55:J55"/>
    <mergeCell ref="A56:J56"/>
    <mergeCell ref="A57:B57"/>
    <mergeCell ref="C57:E57"/>
    <mergeCell ref="F57:H57"/>
    <mergeCell ref="I57:J57"/>
    <mergeCell ref="B45:J45"/>
    <mergeCell ref="A46:J46"/>
    <mergeCell ref="A47:J47"/>
    <mergeCell ref="A48:J48"/>
    <mergeCell ref="A50:J50"/>
    <mergeCell ref="B51:J51"/>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0:J90 B122:J122"/>
    <dataValidation allowBlank="1" showInputMessage="1" showErrorMessage="1" prompt="Nombre del producto" sqref="B34:J34 B67:J67 B104:J104 B71:J72 B75:J76 B42:J42 B38:J38 B79:J80 B108:J108 B112:J112 B136:J136 B144:J144 B140:J140"/>
    <dataValidation allowBlank="1" showInputMessage="1" showErrorMessage="1" prompt="¿En qué consiste el producto? su objetivo" sqref="B35:J35 B68:J68 B105:J105 B43:J43 B39:J39 B109:J109 B113:J113 B137:J137 B141:J141 B145"/>
    <dataValidation allowBlank="1" showInputMessage="1" showErrorMessage="1" prompt="1. Describir lo plasmado en el presupuesto_x000a_2. Describir lo alcanzado en términos financieros y de producción " sqref="B69:J69 B36:J36 B73:J73 B77:J77 B114:J114 B44:J44 B40:J40 B81:J81 B110:J110 B138:J138 B146:J146 B142:J142"/>
    <dataValidation allowBlank="1" showInputMessage="1" showErrorMessage="1" prompt="De existir desvío, explicar razones." sqref="B70:J70 B74:J74 B37:J37 B45:J45 B78:J78 B82:J82 B115:J115 B106:J107 B111:J111 B41:J41 B139:J139 B147:J147 B143:J143"/>
    <dataValidation allowBlank="1" showInputMessage="1" showErrorMessage="1" prompt="Oportunidades de mejora identificadas" sqref="A48:J49 A85:J85 A118:J118 A150:J150 A152:J152"/>
    <dataValidation allowBlank="1" showInputMessage="1" showErrorMessage="1" prompt="Presupuesto del programa" sqref="A25:C25 A58:C58 A95:C95 F95 F25 F58 A127:C127 F127"/>
    <dataValidation allowBlank="1" showInputMessage="1" showErrorMessage="1" prompt="¿En qué consiste el programa?" sqref="B19:J19 B52:J52 B89:J89 B121:J121"/>
    <dataValidation allowBlank="1" showInputMessage="1" showErrorMessage="1" prompt="Nombre de cada producto" sqref="A98 A28:A31 A61:A64 A130:A133"/>
    <dataValidation allowBlank="1" showInputMessage="1" showErrorMessage="1" prompt="Nombre del indicador" sqref="B28:B31 B61:B64 B98:B101 B130:B133"/>
    <dataValidation allowBlank="1" showInputMessage="1" showErrorMessage="1" prompt="Meta anual del indicador" sqref="E98 E61 E28 C28:C31 C61:C64 C98:C101 E130 C130:C133"/>
    <dataValidation allowBlank="1" showInputMessage="1" showErrorMessage="1" prompt="Monto presupuestado para el producto" sqref="F98 F61 F28 D28 E29:F31 D30:D31 E62:F64 D61:D64 E99:F101 D98:D101 F130 D130 E131:F133 D132:D133"/>
    <dataValidation allowBlank="1" showInputMessage="1" showErrorMessage="1" prompt="Meta alcanzada en el trimestre" sqref="G28:G31 G61:G64 G98:G101 G130:G133"/>
    <dataValidation allowBlank="1" showInputMessage="1" showErrorMessage="1" prompt="Monto ejecutado en el trimestre" sqref="H28:H31 H61:H64 H98:H101 H130:H133"/>
  </dataValidations>
  <pageMargins left="0.7" right="0.7" top="0.75" bottom="0.75" header="0.3" footer="0.3"/>
  <pageSetup paperSize="9" orientation="portrait" r:id="rId1"/>
  <drawing r:id="rId2"/>
  <legacyDrawing r:id="rId3"/>
  <tableParts count="4">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topLeftCell="A14" workbookViewId="0">
      <selection activeCell="A25" sqref="A25:B25"/>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07" t="s">
        <v>183</v>
      </c>
      <c r="E3" s="108"/>
      <c r="F3" s="108"/>
      <c r="G3" s="108"/>
      <c r="H3" s="109"/>
      <c r="I3" s="6">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c r="A8" s="8" t="s">
        <v>9</v>
      </c>
      <c r="B8" s="98" t="s">
        <v>10</v>
      </c>
      <c r="C8" s="99"/>
      <c r="D8" s="99"/>
      <c r="E8" s="99"/>
      <c r="F8" s="99"/>
      <c r="G8" s="99"/>
      <c r="H8" s="99"/>
      <c r="I8" s="99"/>
      <c r="J8" s="100"/>
    </row>
    <row r="9" spans="1:10" ht="15" customHeight="1">
      <c r="A9" s="9" t="s">
        <v>11</v>
      </c>
      <c r="B9" s="98" t="s">
        <v>12</v>
      </c>
      <c r="C9" s="99"/>
      <c r="D9" s="99"/>
      <c r="E9" s="99"/>
      <c r="F9" s="99"/>
      <c r="G9" s="99"/>
      <c r="H9" s="99"/>
      <c r="I9" s="99"/>
      <c r="J9" s="100"/>
    </row>
    <row r="10" spans="1:10">
      <c r="A10" s="9" t="s">
        <v>13</v>
      </c>
      <c r="B10" s="98" t="s">
        <v>14</v>
      </c>
      <c r="C10" s="99"/>
      <c r="D10" s="99"/>
      <c r="E10" s="99"/>
      <c r="F10" s="99"/>
      <c r="G10" s="99"/>
      <c r="H10" s="99"/>
      <c r="I10" s="99"/>
      <c r="J10" s="100"/>
    </row>
    <row r="11" spans="1:10" ht="31.5" customHeight="1">
      <c r="A11" s="8" t="s">
        <v>15</v>
      </c>
      <c r="B11" s="169" t="s">
        <v>136</v>
      </c>
      <c r="C11" s="116"/>
      <c r="D11" s="116"/>
      <c r="E11" s="116"/>
      <c r="F11" s="116"/>
      <c r="G11" s="116"/>
      <c r="H11" s="116"/>
      <c r="I11" s="116"/>
      <c r="J11" s="117"/>
    </row>
    <row r="12" spans="1:10" ht="30.75" customHeight="1">
      <c r="A12" s="8" t="s">
        <v>17</v>
      </c>
      <c r="B12" s="169" t="s">
        <v>137</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c r="A18" s="8" t="s">
        <v>28</v>
      </c>
      <c r="B18" s="114" t="s">
        <v>29</v>
      </c>
      <c r="C18" s="114"/>
      <c r="D18" s="114"/>
      <c r="E18" s="114"/>
      <c r="F18" s="114"/>
      <c r="G18" s="114"/>
      <c r="H18" s="114"/>
      <c r="I18" s="114"/>
      <c r="J18" s="115"/>
    </row>
    <row r="19" spans="1:10" ht="49.15" customHeight="1">
      <c r="A19" s="13" t="s">
        <v>30</v>
      </c>
      <c r="B19" s="116" t="s">
        <v>31</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72.59999999999999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24">
        <v>14274980</v>
      </c>
      <c r="B25" s="125"/>
      <c r="C25" s="126">
        <v>21474960</v>
      </c>
      <c r="D25" s="127"/>
      <c r="E25" s="128"/>
      <c r="F25" s="126">
        <v>8755900.3200000003</v>
      </c>
      <c r="G25" s="127"/>
      <c r="H25" s="128"/>
      <c r="I25" s="129">
        <f>IF(F25&gt;0,F25/C25,0)</f>
        <v>0.40772603627666826</v>
      </c>
      <c r="J25" s="130"/>
    </row>
    <row r="26" spans="1:10" ht="15.75">
      <c r="A26" s="95" t="s">
        <v>42</v>
      </c>
      <c r="B26" s="96"/>
      <c r="C26" s="96"/>
      <c r="D26" s="96"/>
      <c r="E26" s="96"/>
      <c r="F26" s="96"/>
      <c r="G26" s="96"/>
      <c r="H26" s="96"/>
      <c r="I26" s="96"/>
      <c r="J26" s="97"/>
    </row>
    <row r="27" spans="1:10">
      <c r="A27" s="14"/>
      <c r="B27"/>
      <c r="C27" s="137" t="s">
        <v>43</v>
      </c>
      <c r="D27" s="138"/>
      <c r="E27" s="137" t="s">
        <v>184</v>
      </c>
      <c r="F27" s="138"/>
      <c r="G27" s="137" t="s">
        <v>185</v>
      </c>
      <c r="H27" s="137"/>
      <c r="I27" s="137" t="s">
        <v>46</v>
      </c>
      <c r="J27" s="139"/>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v>200</v>
      </c>
      <c r="D29" s="21">
        <v>14349661.66</v>
      </c>
      <c r="E29" s="20">
        <f>SUM(Tabla1[[#This Row],[Física
(C)]]+Tabla16[[#This Row],[Física
(C)]])</f>
        <v>90</v>
      </c>
      <c r="F29" s="22">
        <f>SUM(Tabla1[[#This Row],[Financiera
(D)]]+Tabla16[[#This Row],[Financiera
(D)]])</f>
        <v>6430422.4199999999</v>
      </c>
      <c r="G29" s="23">
        <f>SUM(Tabla1[[#This Row],[Física 
(E)]]+Tabla16[[#This Row],[Física 
(E)]])</f>
        <v>67</v>
      </c>
      <c r="H29" s="45">
        <f>SUM(Tabla1[[#This Row],[Financiera 
 (F)]]+Tabla16[[#This Row],[Financiera 
 (F)]])</f>
        <v>6430601.9800000004</v>
      </c>
      <c r="I29" s="24">
        <f>IF(G29&gt;0,G29/C29,0)</f>
        <v>0.33500000000000002</v>
      </c>
      <c r="J29" s="25">
        <f>IF(H29&gt;0,H29/D29,0)</f>
        <v>0.44813613953877712</v>
      </c>
    </row>
    <row r="30" spans="1:10" ht="48">
      <c r="A30" s="26" t="s">
        <v>140</v>
      </c>
      <c r="B30" s="27"/>
      <c r="C30" s="20">
        <v>76</v>
      </c>
      <c r="D30" s="22">
        <v>3600000</v>
      </c>
      <c r="E30" s="28">
        <f>SUM(Tabla1[[#This Row],[Física
(C)]]+Tabla16[[#This Row],[Física
(C)]])</f>
        <v>31</v>
      </c>
      <c r="F30" s="22">
        <f>SUM(Tabla1[[#This Row],[Financiera
(D)]]+Tabla16[[#This Row],[Financiera
(D)]])</f>
        <v>1200000</v>
      </c>
      <c r="G30" s="29">
        <f>SUM(Tabla1[[#This Row],[Física 
(E)]]+Tabla16[[#This Row],[Física 
(E)]])</f>
        <v>21</v>
      </c>
      <c r="H30" s="22">
        <f>SUM(Tabla1[[#This Row],[Financiera 
 (F)]]+Tabla16[[#This Row],[Financiera 
 (F)]])</f>
        <v>1200000</v>
      </c>
      <c r="I30" s="24">
        <f t="shared" ref="I30:J31" si="0">IF(G30&gt;0,G30/C30,0)</f>
        <v>0.27631578947368424</v>
      </c>
      <c r="J30" s="25">
        <f t="shared" si="0"/>
        <v>0.33333333333333331</v>
      </c>
    </row>
    <row r="31" spans="1:10" ht="36">
      <c r="A31" s="26" t="s">
        <v>141</v>
      </c>
      <c r="B31" s="27"/>
      <c r="C31" s="28">
        <v>717</v>
      </c>
      <c r="D31" s="30">
        <v>3600000</v>
      </c>
      <c r="E31" s="28">
        <f>SUM(Tabla1[[#This Row],[Física
(C)]]+Tabla16[[#This Row],[Física
(C)]])</f>
        <v>321</v>
      </c>
      <c r="F31" s="30">
        <f>SUM(Tabla1[[#This Row],[Financiera
(D)]]+Tabla16[[#This Row],[Financiera
(D)]])</f>
        <v>1200000</v>
      </c>
      <c r="G31" s="29">
        <f>SUM(Tabla1[[#This Row],[Física 
(E)]]+Tabla16[[#This Row],[Física 
(E)]])</f>
        <v>264</v>
      </c>
      <c r="H31" s="30">
        <f>SUM(Tabla1[[#This Row],[Financiera 
 (F)]]+Tabla16[[#This Row],[Financiera 
 (F)]])</f>
        <v>0</v>
      </c>
      <c r="I31" s="24">
        <f t="shared" si="0"/>
        <v>0.3682008368200837</v>
      </c>
      <c r="J31" s="31">
        <f t="shared" si="0"/>
        <v>0</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14" t="s">
        <v>139</v>
      </c>
      <c r="C34" s="114"/>
      <c r="D34" s="114"/>
      <c r="E34" s="114"/>
      <c r="F34" s="114"/>
      <c r="G34" s="114"/>
      <c r="H34" s="114"/>
      <c r="I34" s="114"/>
      <c r="J34" s="115"/>
    </row>
    <row r="35" spans="1:10" ht="30">
      <c r="A35" s="32" t="s">
        <v>63</v>
      </c>
      <c r="B35" s="116" t="s">
        <v>64</v>
      </c>
      <c r="C35" s="116"/>
      <c r="D35" s="116"/>
      <c r="E35" s="116"/>
      <c r="F35" s="116"/>
      <c r="G35" s="116"/>
      <c r="H35" s="116"/>
      <c r="I35" s="116"/>
      <c r="J35" s="117"/>
    </row>
    <row r="36" spans="1:10" ht="31.5" customHeight="1">
      <c r="A36" s="32" t="s">
        <v>65</v>
      </c>
      <c r="B36" s="116" t="s">
        <v>186</v>
      </c>
      <c r="C36" s="116"/>
      <c r="D36" s="116"/>
      <c r="E36" s="116"/>
      <c r="F36" s="116"/>
      <c r="G36" s="116"/>
      <c r="H36" s="116"/>
      <c r="I36" s="116"/>
      <c r="J36" s="117"/>
    </row>
    <row r="37" spans="1:10" ht="71.099999999999994" customHeight="1">
      <c r="A37" s="32" t="s">
        <v>67</v>
      </c>
      <c r="B37" s="131" t="s">
        <v>187</v>
      </c>
      <c r="C37" s="131"/>
      <c r="D37" s="131"/>
      <c r="E37" s="131"/>
      <c r="F37" s="131"/>
      <c r="G37" s="131"/>
      <c r="H37" s="131"/>
      <c r="I37" s="131"/>
      <c r="J37" s="134"/>
    </row>
    <row r="38" spans="1:10">
      <c r="A38" s="32" t="s">
        <v>62</v>
      </c>
      <c r="B38" s="135" t="s">
        <v>140</v>
      </c>
      <c r="C38" s="135"/>
      <c r="D38" s="135"/>
      <c r="E38" s="135"/>
      <c r="F38" s="135"/>
      <c r="G38" s="135"/>
      <c r="H38" s="135"/>
      <c r="I38" s="135"/>
      <c r="J38" s="136"/>
    </row>
    <row r="39" spans="1:10" ht="30">
      <c r="A39" s="32" t="s">
        <v>63</v>
      </c>
      <c r="B39" s="131" t="s">
        <v>69</v>
      </c>
      <c r="C39" s="131"/>
      <c r="D39" s="131"/>
      <c r="E39" s="131"/>
      <c r="F39" s="131"/>
      <c r="G39" s="131"/>
      <c r="H39" s="131"/>
      <c r="I39" s="131"/>
      <c r="J39" s="134"/>
    </row>
    <row r="40" spans="1:10" ht="33" customHeight="1">
      <c r="A40" s="32" t="s">
        <v>65</v>
      </c>
      <c r="B40" s="131" t="s">
        <v>188</v>
      </c>
      <c r="C40" s="131"/>
      <c r="D40" s="131"/>
      <c r="E40" s="131"/>
      <c r="F40" s="131"/>
      <c r="G40" s="131"/>
      <c r="H40" s="131"/>
      <c r="I40" s="131"/>
      <c r="J40" s="134"/>
    </row>
    <row r="41" spans="1:10" ht="44.1" customHeight="1">
      <c r="A41" s="32" t="s">
        <v>67</v>
      </c>
      <c r="B41" s="131" t="s">
        <v>189</v>
      </c>
      <c r="C41" s="132"/>
      <c r="D41" s="132"/>
      <c r="E41" s="132"/>
      <c r="F41" s="132"/>
      <c r="G41" s="132"/>
      <c r="H41" s="132"/>
      <c r="I41" s="132"/>
      <c r="J41" s="133"/>
    </row>
    <row r="42" spans="1:10">
      <c r="A42" s="32" t="s">
        <v>62</v>
      </c>
      <c r="B42" s="135" t="s">
        <v>141</v>
      </c>
      <c r="C42" s="135"/>
      <c r="D42" s="135"/>
      <c r="E42" s="135"/>
      <c r="F42" s="135"/>
      <c r="G42" s="135"/>
      <c r="H42" s="135"/>
      <c r="I42" s="135"/>
      <c r="J42" s="136"/>
    </row>
    <row r="43" spans="1:10" ht="30">
      <c r="A43" s="32" t="s">
        <v>63</v>
      </c>
      <c r="B43" s="131" t="s">
        <v>72</v>
      </c>
      <c r="C43" s="131"/>
      <c r="D43" s="131"/>
      <c r="E43" s="131"/>
      <c r="F43" s="131"/>
      <c r="G43" s="131"/>
      <c r="H43" s="131"/>
      <c r="I43" s="131"/>
      <c r="J43" s="134"/>
    </row>
    <row r="44" spans="1:10" ht="21" customHeight="1">
      <c r="A44" s="32" t="s">
        <v>65</v>
      </c>
      <c r="B44" s="131" t="s">
        <v>190</v>
      </c>
      <c r="C44" s="131"/>
      <c r="D44" s="131"/>
      <c r="E44" s="131"/>
      <c r="F44" s="131"/>
      <c r="G44" s="131"/>
      <c r="H44" s="131"/>
      <c r="I44" s="131"/>
      <c r="J44" s="134"/>
    </row>
    <row r="45" spans="1:10" ht="53.1" customHeight="1">
      <c r="A45" s="32" t="s">
        <v>67</v>
      </c>
      <c r="B45" s="131" t="s">
        <v>191</v>
      </c>
      <c r="C45" s="131"/>
      <c r="D45" s="131"/>
      <c r="E45" s="131"/>
      <c r="F45" s="131"/>
      <c r="G45" s="131"/>
      <c r="H45" s="131"/>
      <c r="I45" s="131"/>
      <c r="J45" s="134"/>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c r="A48" s="143" t="s">
        <v>77</v>
      </c>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c r="A51" s="8" t="s">
        <v>28</v>
      </c>
      <c r="B51" s="114" t="s">
        <v>78</v>
      </c>
      <c r="C51" s="114"/>
      <c r="D51" s="114"/>
      <c r="E51" s="114"/>
      <c r="F51" s="114"/>
      <c r="G51" s="114"/>
      <c r="H51" s="114"/>
      <c r="I51" s="114"/>
      <c r="J51" s="115"/>
    </row>
    <row r="52" spans="1:11" ht="79.150000000000006" customHeight="1">
      <c r="A52" s="13" t="s">
        <v>30</v>
      </c>
      <c r="B52" s="116" t="s">
        <v>79</v>
      </c>
      <c r="C52" s="116"/>
      <c r="D52" s="116"/>
      <c r="E52" s="116"/>
      <c r="F52" s="116"/>
      <c r="G52" s="116"/>
      <c r="H52" s="116"/>
      <c r="I52" s="116"/>
      <c r="J52" s="117"/>
    </row>
    <row r="53" spans="1:11" ht="28.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v>226899050</v>
      </c>
      <c r="B58" s="125"/>
      <c r="C58" s="146">
        <v>232054040</v>
      </c>
      <c r="D58" s="147"/>
      <c r="E58" s="148"/>
      <c r="F58" s="126">
        <v>113454990.39</v>
      </c>
      <c r="G58" s="127"/>
      <c r="H58" s="128"/>
      <c r="I58" s="129">
        <f>IF(F58&gt;0,F58/C58,0)</f>
        <v>0.48891624722413796</v>
      </c>
      <c r="J58" s="130"/>
      <c r="K58" s="36"/>
    </row>
    <row r="59" spans="1:11" ht="15.75">
      <c r="A59" s="95" t="s">
        <v>42</v>
      </c>
      <c r="B59" s="96"/>
      <c r="C59" s="96"/>
      <c r="D59" s="96"/>
      <c r="E59" s="96"/>
      <c r="F59" s="96"/>
      <c r="G59" s="96"/>
      <c r="H59" s="96"/>
      <c r="I59" s="96"/>
      <c r="J59" s="97"/>
    </row>
    <row r="60" spans="1:11">
      <c r="A60" s="14"/>
      <c r="B60"/>
      <c r="C60" s="137" t="s">
        <v>148</v>
      </c>
      <c r="D60" s="138"/>
      <c r="E60" s="137" t="s">
        <v>184</v>
      </c>
      <c r="F60" s="138"/>
      <c r="G60" s="137" t="s">
        <v>185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149</v>
      </c>
      <c r="B62" s="19"/>
      <c r="C62" s="20">
        <v>400</v>
      </c>
      <c r="D62" s="22">
        <v>33752947.899999999</v>
      </c>
      <c r="E62" s="29">
        <f>SUM(Tabla13[[#This Row],[Física
(C)]]+Tabla137[[#This Row],[Física
(C)]])</f>
        <v>190</v>
      </c>
      <c r="F62" s="22">
        <f>Tabla13[[#This Row],[Financiera
(D)]]+Tabla137[[#This Row],[Financiera
(D)]]</f>
        <v>16233750.42</v>
      </c>
      <c r="G62" s="23">
        <f>SUM(Tabla13[[#This Row],[Física 
(E)]]+Tabla137[[#This Row],[Física 
(E)]])</f>
        <v>196</v>
      </c>
      <c r="H62" s="22">
        <f>SUM(Tabla13[[#This Row],[Financiera 
 (F)]]+Tabla137[[#This Row],[Financiera 
 (F)]])</f>
        <v>16113002.52</v>
      </c>
      <c r="I62" s="37">
        <f>IF(G62&gt;0,G62/C62,0)</f>
        <v>0.49</v>
      </c>
      <c r="J62" s="25">
        <f>IF(H62&gt;0,H62/D62,0)</f>
        <v>0.47738059999197879</v>
      </c>
    </row>
    <row r="63" spans="1:11" ht="72">
      <c r="A63" s="26" t="s">
        <v>150</v>
      </c>
      <c r="B63" s="27"/>
      <c r="C63" s="28">
        <v>10400</v>
      </c>
      <c r="D63" s="30">
        <v>194027188.91</v>
      </c>
      <c r="E63" s="29">
        <f>SUM(Tabla13[[#This Row],[Física
(C)]]+Tabla137[[#This Row],[Física
(C)]])</f>
        <v>3600</v>
      </c>
      <c r="F63" s="30">
        <f>Tabla13[[#This Row],[Financiera
(D)]]+Tabla137[[#This Row],[Financiera
(D)]]</f>
        <v>96922336.780000001</v>
      </c>
      <c r="G63" s="29">
        <f>SUM(Tabla13[[#This Row],[Física 
(E)]]+Tabla137[[#This Row],[Física 
(E)]])</f>
        <v>6716</v>
      </c>
      <c r="H63" s="30">
        <f>SUM(Tabla13[[#This Row],[Financiera 
 (F)]]+Tabla137[[#This Row],[Financiera 
 (F)]])</f>
        <v>96566987.870000005</v>
      </c>
      <c r="I63" s="38">
        <f>IF(G63&gt;0,G63/C63,0)</f>
        <v>0.64576923076923076</v>
      </c>
      <c r="J63" s="31">
        <f>IF(H63&gt;0,H63/D63,0)</f>
        <v>0.4976982267922917</v>
      </c>
    </row>
    <row r="64" spans="1:11" ht="60">
      <c r="A64" s="39" t="s">
        <v>151</v>
      </c>
      <c r="B64" s="27"/>
      <c r="C64" s="28">
        <v>186</v>
      </c>
      <c r="D64" s="30">
        <v>2050000</v>
      </c>
      <c r="E64" s="29">
        <f>SUM(Tabla13[[#This Row],[Física
(C)]]+Tabla137[[#This Row],[Física
(C)]])</f>
        <v>93</v>
      </c>
      <c r="F64" s="30">
        <f>Tabla13[[#This Row],[Financiera
(D)]]+Tabla137[[#This Row],[Financiera
(D)]]</f>
        <v>775000</v>
      </c>
      <c r="G64" s="29">
        <f>SUM(Tabla13[[#This Row],[Física 
(E)]]+Tabla137[[#This Row],[Física 
(E)]])</f>
        <v>107</v>
      </c>
      <c r="H64" s="30">
        <f>SUM(Tabla13[[#This Row],[Financiera 
 (F)]]+Tabla137[[#This Row],[Financiera 
 (F)]])</f>
        <v>775000</v>
      </c>
      <c r="I64" s="38">
        <f t="shared" ref="I64" si="1">IF(G64&gt;0,G64/C64,0)</f>
        <v>0.57526881720430112</v>
      </c>
      <c r="J64" s="25">
        <f>IF(H64&gt;0,H64/D64,0)</f>
        <v>0.37804878048780488</v>
      </c>
    </row>
    <row r="65" spans="1:10" ht="15.75">
      <c r="A65" s="92" t="s">
        <v>60</v>
      </c>
      <c r="B65" s="93"/>
      <c r="C65" s="93"/>
      <c r="D65" s="93"/>
      <c r="E65" s="93"/>
      <c r="F65" s="93"/>
      <c r="G65" s="93"/>
      <c r="H65" s="93"/>
      <c r="I65" s="93"/>
      <c r="J65" s="94"/>
    </row>
    <row r="66" spans="1:10" ht="15.75">
      <c r="A66" s="95" t="s">
        <v>61</v>
      </c>
      <c r="B66" s="96"/>
      <c r="C66" s="96"/>
      <c r="D66" s="96"/>
      <c r="E66" s="96"/>
      <c r="F66" s="96"/>
      <c r="G66" s="96"/>
      <c r="H66" s="96"/>
      <c r="I66" s="96"/>
      <c r="J66" s="97"/>
    </row>
    <row r="67" spans="1:10" ht="27" customHeight="1">
      <c r="A67" s="32" t="s">
        <v>62</v>
      </c>
      <c r="B67" s="114" t="s">
        <v>149</v>
      </c>
      <c r="C67" s="114"/>
      <c r="D67" s="114"/>
      <c r="E67" s="114"/>
      <c r="F67" s="114"/>
      <c r="G67" s="114"/>
      <c r="H67" s="114"/>
      <c r="I67" s="114"/>
      <c r="J67" s="115"/>
    </row>
    <row r="68" spans="1:10" ht="34.15" customHeight="1">
      <c r="A68" s="32" t="s">
        <v>63</v>
      </c>
      <c r="B68" s="116" t="s">
        <v>86</v>
      </c>
      <c r="C68" s="116"/>
      <c r="D68" s="116"/>
      <c r="E68" s="116"/>
      <c r="F68" s="116"/>
      <c r="G68" s="116"/>
      <c r="H68" s="116"/>
      <c r="I68" s="116"/>
      <c r="J68" s="117"/>
    </row>
    <row r="69" spans="1:10" ht="39" customHeight="1">
      <c r="A69" s="32" t="s">
        <v>65</v>
      </c>
      <c r="B69" s="116" t="s">
        <v>192</v>
      </c>
      <c r="C69" s="116"/>
      <c r="D69" s="116"/>
      <c r="E69" s="116"/>
      <c r="F69" s="116"/>
      <c r="G69" s="116"/>
      <c r="H69" s="116"/>
      <c r="I69" s="116"/>
      <c r="J69" s="117"/>
    </row>
    <row r="70" spans="1:10" ht="64.5" customHeight="1">
      <c r="A70" s="32" t="s">
        <v>67</v>
      </c>
      <c r="B70" s="131" t="s">
        <v>193</v>
      </c>
      <c r="C70" s="131"/>
      <c r="D70" s="131"/>
      <c r="E70" s="131"/>
      <c r="F70" s="131"/>
      <c r="G70" s="131"/>
      <c r="H70" s="131"/>
      <c r="I70" s="131"/>
      <c r="J70" s="134"/>
    </row>
    <row r="71" spans="1:10" ht="24.75" customHeight="1">
      <c r="A71" s="32" t="s">
        <v>62</v>
      </c>
      <c r="B71" s="135" t="s">
        <v>150</v>
      </c>
      <c r="C71" s="135"/>
      <c r="D71" s="135"/>
      <c r="E71" s="135"/>
      <c r="F71" s="135"/>
      <c r="G71" s="135"/>
      <c r="H71" s="135"/>
      <c r="I71" s="135"/>
      <c r="J71" s="136"/>
    </row>
    <row r="72" spans="1:10" ht="30">
      <c r="A72" s="32" t="s">
        <v>63</v>
      </c>
      <c r="B72" s="116" t="s">
        <v>89</v>
      </c>
      <c r="C72" s="116"/>
      <c r="D72" s="116"/>
      <c r="E72" s="116"/>
      <c r="F72" s="116"/>
      <c r="G72" s="116"/>
      <c r="H72" s="116"/>
      <c r="I72" s="116"/>
      <c r="J72" s="117"/>
    </row>
    <row r="73" spans="1:10" ht="28.5" customHeight="1">
      <c r="A73" s="32" t="s">
        <v>65</v>
      </c>
      <c r="B73" s="116" t="s">
        <v>194</v>
      </c>
      <c r="C73" s="116"/>
      <c r="D73" s="116"/>
      <c r="E73" s="116"/>
      <c r="F73" s="116"/>
      <c r="G73" s="116"/>
      <c r="H73" s="116"/>
      <c r="I73" s="116"/>
      <c r="J73" s="117"/>
    </row>
    <row r="74" spans="1:10" ht="47.1" customHeight="1">
      <c r="A74" s="32" t="s">
        <v>67</v>
      </c>
      <c r="B74" s="131" t="s">
        <v>195</v>
      </c>
      <c r="C74" s="131"/>
      <c r="D74" s="131"/>
      <c r="E74" s="131"/>
      <c r="F74" s="131"/>
      <c r="G74" s="131"/>
      <c r="H74" s="131"/>
      <c r="I74" s="131"/>
      <c r="J74" s="134"/>
    </row>
    <row r="75" spans="1:10" ht="30" customHeight="1">
      <c r="A75" s="32" t="s">
        <v>62</v>
      </c>
      <c r="B75" s="135" t="s">
        <v>151</v>
      </c>
      <c r="C75" s="135"/>
      <c r="D75" s="135"/>
      <c r="E75" s="135"/>
      <c r="F75" s="135"/>
      <c r="G75" s="135"/>
      <c r="H75" s="135"/>
      <c r="I75" s="135"/>
      <c r="J75" s="136"/>
    </row>
    <row r="76" spans="1:10" ht="30" customHeight="1">
      <c r="A76" s="32" t="s">
        <v>63</v>
      </c>
      <c r="B76" s="116" t="s">
        <v>92</v>
      </c>
      <c r="C76" s="116"/>
      <c r="D76" s="116"/>
      <c r="E76" s="116"/>
      <c r="F76" s="116"/>
      <c r="G76" s="116"/>
      <c r="H76" s="116"/>
      <c r="I76" s="116"/>
      <c r="J76" s="117"/>
    </row>
    <row r="77" spans="1:10" ht="40.5" customHeight="1">
      <c r="A77" s="32" t="s">
        <v>65</v>
      </c>
      <c r="B77" s="116" t="s">
        <v>196</v>
      </c>
      <c r="C77" s="116"/>
      <c r="D77" s="116"/>
      <c r="E77" s="116"/>
      <c r="F77" s="116"/>
      <c r="G77" s="116"/>
      <c r="H77" s="116"/>
      <c r="I77" s="116"/>
      <c r="J77" s="117"/>
    </row>
    <row r="78" spans="1:10" ht="61.5" customHeight="1">
      <c r="A78" s="32" t="s">
        <v>67</v>
      </c>
      <c r="B78" s="131" t="s">
        <v>197</v>
      </c>
      <c r="C78" s="131"/>
      <c r="D78" s="131"/>
      <c r="E78" s="131"/>
      <c r="F78" s="131"/>
      <c r="G78" s="131"/>
      <c r="H78" s="131"/>
      <c r="I78" s="131"/>
      <c r="J78" s="134"/>
    </row>
    <row r="79" spans="1:10" ht="30.75" hidden="1" customHeight="1">
      <c r="A79" s="32" t="s">
        <v>62</v>
      </c>
      <c r="B79" s="135" t="s">
        <v>158</v>
      </c>
      <c r="C79" s="135"/>
      <c r="D79" s="135"/>
      <c r="E79" s="135"/>
      <c r="F79" s="135"/>
      <c r="G79" s="135"/>
      <c r="H79" s="135"/>
      <c r="I79" s="135"/>
      <c r="J79" s="136"/>
    </row>
    <row r="80" spans="1:10" ht="30" hidden="1">
      <c r="A80" s="32" t="s">
        <v>63</v>
      </c>
      <c r="B80" s="116" t="s">
        <v>159</v>
      </c>
      <c r="C80" s="116"/>
      <c r="D80" s="116"/>
      <c r="E80" s="116"/>
      <c r="F80" s="116"/>
      <c r="G80" s="116"/>
      <c r="H80" s="116"/>
      <c r="I80" s="116"/>
      <c r="J80" s="117"/>
    </row>
    <row r="81" spans="1:10" ht="29.25" hidden="1" customHeight="1">
      <c r="A81" s="32" t="s">
        <v>65</v>
      </c>
      <c r="B81" s="131"/>
      <c r="C81" s="132"/>
      <c r="D81" s="132"/>
      <c r="E81" s="132"/>
      <c r="F81" s="132"/>
      <c r="G81" s="132"/>
      <c r="H81" s="132"/>
      <c r="I81" s="132"/>
      <c r="J81" s="133"/>
    </row>
    <row r="82" spans="1:10" ht="2.25" customHeight="1">
      <c r="A82" s="32" t="s">
        <v>67</v>
      </c>
      <c r="B82" s="131"/>
      <c r="C82" s="131"/>
      <c r="D82" s="131"/>
      <c r="E82" s="131"/>
      <c r="F82" s="131"/>
      <c r="G82" s="131"/>
      <c r="H82" s="131"/>
      <c r="I82" s="131"/>
      <c r="J82" s="134"/>
    </row>
    <row r="83" spans="1:10" ht="15.75">
      <c r="A83" s="92" t="s">
        <v>75</v>
      </c>
      <c r="B83" s="93"/>
      <c r="C83" s="93"/>
      <c r="D83" s="93"/>
      <c r="E83" s="93"/>
      <c r="F83" s="93"/>
      <c r="G83" s="93"/>
      <c r="H83" s="93"/>
      <c r="I83" s="93"/>
      <c r="J83" s="94"/>
    </row>
    <row r="84" spans="1:10" ht="15.75" customHeight="1">
      <c r="A84" s="140" t="s">
        <v>76</v>
      </c>
      <c r="B84" s="141"/>
      <c r="C84" s="141"/>
      <c r="D84" s="141"/>
      <c r="E84" s="141"/>
      <c r="F84" s="141"/>
      <c r="G84" s="141"/>
      <c r="H84" s="141"/>
      <c r="I84" s="141"/>
      <c r="J84" s="142"/>
    </row>
    <row r="85" spans="1:10" ht="5.25" customHeight="1">
      <c r="A85" s="166"/>
      <c r="B85" s="167"/>
      <c r="C85" s="167"/>
      <c r="D85" s="167"/>
      <c r="E85" s="167"/>
      <c r="F85" s="167"/>
      <c r="G85" s="167"/>
      <c r="H85" s="167"/>
      <c r="I85" s="167"/>
      <c r="J85" s="168"/>
    </row>
    <row r="86" spans="1:10" ht="6" customHeight="1"/>
    <row r="87" spans="1:10" ht="15.75">
      <c r="A87" s="92" t="s">
        <v>27</v>
      </c>
      <c r="B87" s="93"/>
      <c r="C87" s="93"/>
      <c r="D87" s="93"/>
      <c r="E87" s="93"/>
      <c r="F87" s="93"/>
      <c r="G87" s="93"/>
      <c r="H87" s="93"/>
      <c r="I87" s="93"/>
      <c r="J87" s="94"/>
    </row>
    <row r="88" spans="1:10">
      <c r="A88" s="8" t="s">
        <v>28</v>
      </c>
      <c r="B88" s="114" t="s">
        <v>95</v>
      </c>
      <c r="C88" s="114"/>
      <c r="D88" s="114"/>
      <c r="E88" s="114"/>
      <c r="F88" s="114"/>
      <c r="G88" s="114"/>
      <c r="H88" s="114"/>
      <c r="I88" s="114"/>
      <c r="J88" s="115"/>
    </row>
    <row r="89" spans="1:10" ht="54.75" customHeight="1">
      <c r="A89" s="13" t="s">
        <v>30</v>
      </c>
      <c r="B89" s="116" t="s">
        <v>160</v>
      </c>
      <c r="C89" s="116"/>
      <c r="D89" s="116"/>
      <c r="E89" s="116"/>
      <c r="F89" s="116"/>
      <c r="G89" s="116"/>
      <c r="H89" s="116"/>
      <c r="I89" s="116"/>
      <c r="J89" s="117"/>
    </row>
    <row r="90" spans="1:10" ht="57.75" customHeight="1">
      <c r="A90" s="13" t="s">
        <v>32</v>
      </c>
      <c r="B90" s="116" t="s">
        <v>97</v>
      </c>
      <c r="C90" s="116"/>
      <c r="D90" s="116"/>
      <c r="E90" s="116"/>
      <c r="F90" s="116"/>
      <c r="G90" s="116"/>
      <c r="H90" s="116"/>
      <c r="I90" s="116"/>
      <c r="J90" s="117"/>
    </row>
    <row r="91" spans="1:10" ht="51" customHeight="1">
      <c r="A91" s="13" t="s">
        <v>34</v>
      </c>
      <c r="B91" s="116" t="s">
        <v>98</v>
      </c>
      <c r="C91" s="116"/>
      <c r="D91" s="116"/>
      <c r="E91" s="116"/>
      <c r="F91" s="116"/>
      <c r="G91" s="116"/>
      <c r="H91" s="116"/>
      <c r="I91" s="116"/>
      <c r="J91" s="117"/>
    </row>
    <row r="92" spans="1:10" ht="15.75">
      <c r="A92" s="92" t="s">
        <v>36</v>
      </c>
      <c r="B92" s="93"/>
      <c r="C92" s="93"/>
      <c r="D92" s="93"/>
      <c r="E92" s="93"/>
      <c r="F92" s="93"/>
      <c r="G92" s="93"/>
      <c r="H92" s="93"/>
      <c r="I92" s="93"/>
      <c r="J92" s="94"/>
    </row>
    <row r="93" spans="1:10" ht="15.75">
      <c r="A93" s="95" t="s">
        <v>37</v>
      </c>
      <c r="B93" s="96"/>
      <c r="C93" s="96"/>
      <c r="D93" s="96"/>
      <c r="E93" s="96"/>
      <c r="F93" s="96"/>
      <c r="G93" s="96"/>
      <c r="H93" s="96"/>
      <c r="I93" s="96"/>
      <c r="J93" s="97"/>
    </row>
    <row r="94" spans="1:10">
      <c r="A94" s="119" t="s">
        <v>38</v>
      </c>
      <c r="B94" s="120"/>
      <c r="C94" s="121" t="s">
        <v>39</v>
      </c>
      <c r="D94" s="122"/>
      <c r="E94" s="122"/>
      <c r="F94" s="122" t="s">
        <v>40</v>
      </c>
      <c r="G94" s="122"/>
      <c r="H94" s="120"/>
      <c r="I94" s="121" t="s">
        <v>41</v>
      </c>
      <c r="J94" s="123"/>
    </row>
    <row r="95" spans="1:10">
      <c r="A95" s="149">
        <v>318204478</v>
      </c>
      <c r="B95" s="128"/>
      <c r="C95" s="126">
        <v>737503439.78999996</v>
      </c>
      <c r="D95" s="127"/>
      <c r="E95" s="128"/>
      <c r="F95" s="126">
        <v>379423630.58999997</v>
      </c>
      <c r="G95" s="127"/>
      <c r="H95" s="128"/>
      <c r="I95" s="129">
        <f>IF(F95&gt;0,F95/C95,0)</f>
        <v>0.51447031989171299</v>
      </c>
      <c r="J95" s="130"/>
    </row>
    <row r="96" spans="1:10" ht="15.75">
      <c r="A96" s="95" t="s">
        <v>42</v>
      </c>
      <c r="B96" s="96"/>
      <c r="C96" s="96"/>
      <c r="D96" s="96"/>
      <c r="E96" s="96"/>
      <c r="F96" s="96"/>
      <c r="G96" s="96"/>
      <c r="H96" s="96"/>
      <c r="I96" s="96"/>
      <c r="J96" s="97"/>
    </row>
    <row r="97" spans="1:10">
      <c r="A97" s="14"/>
      <c r="B97"/>
      <c r="C97" s="137" t="s">
        <v>148</v>
      </c>
      <c r="D97" s="138"/>
      <c r="E97" s="137" t="s">
        <v>184</v>
      </c>
      <c r="F97" s="138"/>
      <c r="G97" s="137" t="s">
        <v>185</v>
      </c>
      <c r="H97" s="137"/>
      <c r="I97" s="137" t="s">
        <v>46</v>
      </c>
      <c r="J97" s="139"/>
    </row>
    <row r="98" spans="1:10" ht="38.25">
      <c r="A98" s="15" t="s">
        <v>47</v>
      </c>
      <c r="B98" s="16" t="s">
        <v>48</v>
      </c>
      <c r="C98" s="16" t="s">
        <v>49</v>
      </c>
      <c r="D98" s="16" t="s">
        <v>50</v>
      </c>
      <c r="E98" s="16" t="s">
        <v>51</v>
      </c>
      <c r="F98" s="16" t="s">
        <v>52</v>
      </c>
      <c r="G98" s="16" t="s">
        <v>53</v>
      </c>
      <c r="H98" s="16" t="s">
        <v>54</v>
      </c>
      <c r="I98" s="16" t="s">
        <v>55</v>
      </c>
      <c r="J98" s="17" t="s">
        <v>56</v>
      </c>
    </row>
    <row r="99" spans="1:10" ht="48">
      <c r="A99" s="39" t="s">
        <v>161</v>
      </c>
      <c r="B99" s="19"/>
      <c r="C99" s="20">
        <v>6458</v>
      </c>
      <c r="D99" s="22">
        <v>557932241.71000004</v>
      </c>
      <c r="E99" s="20">
        <f>SUM('Informe 1T'!E96+Tabla1348[[#This Row],[Física
(C)]])</f>
        <v>3387</v>
      </c>
      <c r="F99" s="22">
        <f>SUM('Informe 1T'!F96+Tabla1348[[#This Row],[Financiera
(D)]])</f>
        <v>208645983.74000001</v>
      </c>
      <c r="G99" s="23">
        <f>SUM('Informe 1T'!G96+Tabla1348[[#This Row],[Física 
(E)]])</f>
        <v>3453</v>
      </c>
      <c r="H99" s="22">
        <f>SUM('Informe 1T'!H96+Tabla1348[[#This Row],[Financiera 
 (F)]])</f>
        <v>376418448.39999998</v>
      </c>
      <c r="I99" s="37">
        <f t="shared" ref="I99:J101" si="2">IF(G99&gt;0,G99/C99,0)</f>
        <v>0.5346856611954165</v>
      </c>
      <c r="J99" s="25">
        <f t="shared" si="2"/>
        <v>0.67466695820682354</v>
      </c>
    </row>
    <row r="100" spans="1:10" ht="48">
      <c r="A100" s="39" t="s">
        <v>162</v>
      </c>
      <c r="B100" s="27"/>
      <c r="C100" s="28">
        <v>9280</v>
      </c>
      <c r="D100" s="30">
        <v>4500000</v>
      </c>
      <c r="E100" s="28">
        <f>SUM('Informe 1T'!E97+Tabla1348[[#This Row],[Física
(C)]])</f>
        <v>4165</v>
      </c>
      <c r="F100" s="30">
        <f>SUM('Informe 1T'!F97+Tabla1348[[#This Row],[Financiera
(D)]])</f>
        <v>2000000</v>
      </c>
      <c r="G100" s="29">
        <f>SUM('Informe 1T'!G97+Tabla1348[[#This Row],[Física 
(E)]])</f>
        <v>4232</v>
      </c>
      <c r="H100" s="30">
        <f>SUM('Informe 1T'!H97+Tabla1348[[#This Row],[Financiera 
 (F)]])</f>
        <v>1500000.01</v>
      </c>
      <c r="I100" s="38">
        <f t="shared" si="2"/>
        <v>0.45603448275862069</v>
      </c>
      <c r="J100" s="25">
        <f>IF(H100&gt;0,H100/D100,0)</f>
        <v>0.33333333555555555</v>
      </c>
    </row>
    <row r="101" spans="1:10" ht="96">
      <c r="A101" s="39" t="s">
        <v>163</v>
      </c>
      <c r="B101" s="27"/>
      <c r="C101" s="28">
        <v>335</v>
      </c>
      <c r="D101" s="30">
        <v>4500000</v>
      </c>
      <c r="E101" s="28">
        <f>SUM('Informe 1T'!E98+Tabla1348[[#This Row],[Física
(C)]])</f>
        <v>160</v>
      </c>
      <c r="F101" s="30">
        <f>SUM('Informe 1T'!F98+Tabla1348[[#This Row],[Financiera
(D)]])</f>
        <v>1500000</v>
      </c>
      <c r="G101" s="29">
        <f>SUM('Informe 1T'!G98+Tabla1348[[#This Row],[Física 
(E)]])</f>
        <v>212</v>
      </c>
      <c r="H101" s="30">
        <f>SUM('Informe 1T'!H98+Tabla1348[[#This Row],[Financiera 
 (F)]])</f>
        <v>1500000</v>
      </c>
      <c r="I101" s="38">
        <f t="shared" si="2"/>
        <v>0.63283582089552237</v>
      </c>
      <c r="J101" s="25">
        <f>IF(H101&gt;0,H101/D101,0)</f>
        <v>0.33333333333333331</v>
      </c>
    </row>
    <row r="102" spans="1:10" ht="15.75">
      <c r="A102" s="92" t="s">
        <v>60</v>
      </c>
      <c r="B102" s="93"/>
      <c r="C102" s="93"/>
      <c r="D102" s="93"/>
      <c r="E102" s="93"/>
      <c r="F102" s="93"/>
      <c r="G102" s="93"/>
      <c r="H102" s="93"/>
      <c r="I102" s="93"/>
      <c r="J102" s="94"/>
    </row>
    <row r="103" spans="1:10" ht="15.75">
      <c r="A103" s="95" t="s">
        <v>61</v>
      </c>
      <c r="B103" s="96"/>
      <c r="C103" s="96"/>
      <c r="D103" s="96"/>
      <c r="E103" s="96"/>
      <c r="F103" s="96"/>
      <c r="G103" s="96"/>
      <c r="H103" s="96"/>
      <c r="I103" s="96"/>
      <c r="J103" s="97"/>
    </row>
    <row r="104" spans="1:10">
      <c r="A104" s="32" t="s">
        <v>62</v>
      </c>
      <c r="B104" s="114" t="s">
        <v>161</v>
      </c>
      <c r="C104" s="114"/>
      <c r="D104" s="114"/>
      <c r="E104" s="114"/>
      <c r="F104" s="114"/>
      <c r="G104" s="114"/>
      <c r="H104" s="114"/>
      <c r="I104" s="114"/>
      <c r="J104" s="115"/>
    </row>
    <row r="105" spans="1:10" ht="30">
      <c r="A105" s="32" t="s">
        <v>63</v>
      </c>
      <c r="B105" s="116" t="s">
        <v>102</v>
      </c>
      <c r="C105" s="116"/>
      <c r="D105" s="116"/>
      <c r="E105" s="116"/>
      <c r="F105" s="116"/>
      <c r="G105" s="116"/>
      <c r="H105" s="116"/>
      <c r="I105" s="116"/>
      <c r="J105" s="117"/>
    </row>
    <row r="106" spans="1:10" ht="38.25" customHeight="1">
      <c r="A106" s="32" t="s">
        <v>65</v>
      </c>
      <c r="B106" s="116" t="s">
        <v>198</v>
      </c>
      <c r="C106" s="116"/>
      <c r="D106" s="116"/>
      <c r="E106" s="116"/>
      <c r="F106" s="116"/>
      <c r="G106" s="116"/>
      <c r="H106" s="116"/>
      <c r="I106" s="116"/>
      <c r="J106" s="117"/>
    </row>
    <row r="107" spans="1:10" ht="121.5" customHeight="1">
      <c r="A107" s="32" t="s">
        <v>67</v>
      </c>
      <c r="B107" s="131" t="s">
        <v>199</v>
      </c>
      <c r="C107" s="131"/>
      <c r="D107" s="131"/>
      <c r="E107" s="131"/>
      <c r="F107" s="131"/>
      <c r="G107" s="131"/>
      <c r="H107" s="131"/>
      <c r="I107" s="131"/>
      <c r="J107" s="134"/>
    </row>
    <row r="108" spans="1:10">
      <c r="A108" s="32" t="s">
        <v>62</v>
      </c>
      <c r="B108" s="114" t="s">
        <v>162</v>
      </c>
      <c r="C108" s="114"/>
      <c r="D108" s="114"/>
      <c r="E108" s="114"/>
      <c r="F108" s="114"/>
      <c r="G108" s="114"/>
      <c r="H108" s="114"/>
      <c r="I108" s="114"/>
      <c r="J108" s="115"/>
    </row>
    <row r="109" spans="1:10" ht="30">
      <c r="A109" s="32" t="s">
        <v>63</v>
      </c>
      <c r="B109" s="131" t="s">
        <v>105</v>
      </c>
      <c r="C109" s="131"/>
      <c r="D109" s="131"/>
      <c r="E109" s="131"/>
      <c r="F109" s="131"/>
      <c r="G109" s="131"/>
      <c r="H109" s="131"/>
      <c r="I109" s="131"/>
      <c r="J109" s="134"/>
    </row>
    <row r="110" spans="1:10" ht="26.25" customHeight="1">
      <c r="A110" s="32" t="s">
        <v>65</v>
      </c>
      <c r="B110" s="131" t="s">
        <v>200</v>
      </c>
      <c r="C110" s="131"/>
      <c r="D110" s="131"/>
      <c r="E110" s="131"/>
      <c r="F110" s="131"/>
      <c r="G110" s="131"/>
      <c r="H110" s="131"/>
      <c r="I110" s="131"/>
      <c r="J110" s="134"/>
    </row>
    <row r="111" spans="1:10" ht="54.6" customHeight="1">
      <c r="A111" s="32" t="s">
        <v>67</v>
      </c>
      <c r="B111" s="131" t="s">
        <v>201</v>
      </c>
      <c r="C111" s="131"/>
      <c r="D111" s="131"/>
      <c r="E111" s="131"/>
      <c r="F111" s="131"/>
      <c r="G111" s="131"/>
      <c r="H111" s="131"/>
      <c r="I111" s="131"/>
      <c r="J111" s="134"/>
    </row>
    <row r="112" spans="1:10" ht="28.5" customHeight="1">
      <c r="A112" s="32" t="s">
        <v>62</v>
      </c>
      <c r="B112" s="114" t="s">
        <v>163</v>
      </c>
      <c r="C112" s="114"/>
      <c r="D112" s="114"/>
      <c r="E112" s="114"/>
      <c r="F112" s="114"/>
      <c r="G112" s="114"/>
      <c r="H112" s="114"/>
      <c r="I112" s="114"/>
      <c r="J112" s="115"/>
    </row>
    <row r="113" spans="1:10" ht="30">
      <c r="A113" s="32" t="s">
        <v>63</v>
      </c>
      <c r="B113" s="116" t="s">
        <v>108</v>
      </c>
      <c r="C113" s="116"/>
      <c r="D113" s="116"/>
      <c r="E113" s="116"/>
      <c r="F113" s="116"/>
      <c r="G113" s="116"/>
      <c r="H113" s="116"/>
      <c r="I113" s="116"/>
      <c r="J113" s="117"/>
    </row>
    <row r="114" spans="1:10" ht="42.75" customHeight="1">
      <c r="A114" s="32" t="s">
        <v>65</v>
      </c>
      <c r="B114" s="116" t="s">
        <v>202</v>
      </c>
      <c r="C114" s="116"/>
      <c r="D114" s="116"/>
      <c r="E114" s="116"/>
      <c r="F114" s="116"/>
      <c r="G114" s="116"/>
      <c r="H114" s="116"/>
      <c r="I114" s="116"/>
      <c r="J114" s="117"/>
    </row>
    <row r="115" spans="1:10" ht="54" customHeight="1">
      <c r="A115" s="32" t="s">
        <v>67</v>
      </c>
      <c r="B115" s="131" t="s">
        <v>169</v>
      </c>
      <c r="C115" s="131"/>
      <c r="D115" s="131"/>
      <c r="E115" s="131"/>
      <c r="F115" s="131"/>
      <c r="G115" s="131"/>
      <c r="H115" s="131"/>
      <c r="I115" s="131"/>
      <c r="J115" s="134"/>
    </row>
    <row r="116" spans="1:10" ht="15.75">
      <c r="A116" s="92" t="s">
        <v>75</v>
      </c>
      <c r="B116" s="93"/>
      <c r="C116" s="93"/>
      <c r="D116" s="93"/>
      <c r="E116" s="93"/>
      <c r="F116" s="93"/>
      <c r="G116" s="93"/>
      <c r="H116" s="93"/>
      <c r="I116" s="93"/>
      <c r="J116" s="94"/>
    </row>
    <row r="117" spans="1:10" ht="15.75">
      <c r="A117" s="140" t="s">
        <v>76</v>
      </c>
      <c r="B117" s="141"/>
      <c r="C117" s="141"/>
      <c r="D117" s="141"/>
      <c r="E117" s="141"/>
      <c r="F117" s="141"/>
      <c r="G117" s="141"/>
      <c r="H117" s="141"/>
      <c r="I117" s="141"/>
      <c r="J117" s="142"/>
    </row>
    <row r="118" spans="1:10">
      <c r="A118" s="150"/>
      <c r="B118" s="151"/>
      <c r="C118" s="151"/>
      <c r="D118" s="151"/>
      <c r="E118" s="151"/>
      <c r="F118" s="151"/>
      <c r="G118" s="151"/>
      <c r="H118" s="151"/>
      <c r="I118" s="151"/>
      <c r="J118" s="152"/>
    </row>
    <row r="119" spans="1:10" ht="15.75">
      <c r="A119" s="92" t="s">
        <v>27</v>
      </c>
      <c r="B119" s="93"/>
      <c r="C119" s="93"/>
      <c r="D119" s="93"/>
      <c r="E119" s="93"/>
      <c r="F119" s="93"/>
      <c r="G119" s="93"/>
      <c r="H119" s="93"/>
      <c r="I119" s="93"/>
      <c r="J119" s="94"/>
    </row>
    <row r="120" spans="1:10">
      <c r="A120" s="8" t="s">
        <v>28</v>
      </c>
      <c r="B120" s="135" t="s">
        <v>112</v>
      </c>
      <c r="C120" s="135"/>
      <c r="D120" s="135"/>
      <c r="E120" s="135"/>
      <c r="F120" s="135"/>
      <c r="G120" s="135"/>
      <c r="H120" s="135"/>
      <c r="I120" s="135"/>
      <c r="J120" s="136"/>
    </row>
    <row r="121" spans="1:10" ht="49.15" customHeight="1">
      <c r="A121" s="13" t="s">
        <v>30</v>
      </c>
      <c r="B121" s="116" t="s">
        <v>113</v>
      </c>
      <c r="C121" s="116"/>
      <c r="D121" s="116"/>
      <c r="E121" s="116"/>
      <c r="F121" s="116"/>
      <c r="G121" s="116"/>
      <c r="H121" s="116"/>
      <c r="I121" s="116"/>
      <c r="J121" s="117"/>
    </row>
    <row r="122" spans="1:10">
      <c r="A122" s="13" t="s">
        <v>32</v>
      </c>
      <c r="B122" s="131" t="s">
        <v>33</v>
      </c>
      <c r="C122" s="131"/>
      <c r="D122" s="131"/>
      <c r="E122" s="131"/>
      <c r="F122" s="131"/>
      <c r="G122" s="131"/>
      <c r="H122" s="131"/>
      <c r="I122" s="131"/>
      <c r="J122" s="134"/>
    </row>
    <row r="123" spans="1:10" ht="72.599999999999994" customHeight="1">
      <c r="A123" s="13" t="s">
        <v>34</v>
      </c>
      <c r="B123" s="131" t="s">
        <v>114</v>
      </c>
      <c r="C123" s="131"/>
      <c r="D123" s="131"/>
      <c r="E123" s="131"/>
      <c r="F123" s="131"/>
      <c r="G123" s="131"/>
      <c r="H123" s="131"/>
      <c r="I123" s="131"/>
      <c r="J123" s="134"/>
    </row>
    <row r="124" spans="1:10" ht="15.75">
      <c r="A124" s="92" t="s">
        <v>36</v>
      </c>
      <c r="B124" s="93"/>
      <c r="C124" s="93"/>
      <c r="D124" s="93"/>
      <c r="E124" s="93"/>
      <c r="F124" s="93"/>
      <c r="G124" s="93"/>
      <c r="H124" s="93"/>
      <c r="I124" s="93"/>
      <c r="J124" s="94"/>
    </row>
    <row r="125" spans="1:10" ht="15.75">
      <c r="A125" s="95" t="s">
        <v>37</v>
      </c>
      <c r="B125" s="96"/>
      <c r="C125" s="96"/>
      <c r="D125" s="96"/>
      <c r="E125" s="96"/>
      <c r="F125" s="96"/>
      <c r="G125" s="96"/>
      <c r="H125" s="96"/>
      <c r="I125" s="96"/>
      <c r="J125" s="97"/>
    </row>
    <row r="126" spans="1:10" ht="15" customHeight="1">
      <c r="A126" s="119" t="s">
        <v>38</v>
      </c>
      <c r="B126" s="120"/>
      <c r="C126" s="121" t="s">
        <v>39</v>
      </c>
      <c r="D126" s="122"/>
      <c r="E126" s="122"/>
      <c r="F126" s="122" t="s">
        <v>40</v>
      </c>
      <c r="G126" s="122"/>
      <c r="H126" s="120"/>
      <c r="I126" s="121" t="s">
        <v>41</v>
      </c>
      <c r="J126" s="123"/>
    </row>
    <row r="127" spans="1:10" ht="15" customHeight="1">
      <c r="A127" s="124">
        <v>87754340</v>
      </c>
      <c r="B127" s="125"/>
      <c r="C127" s="126">
        <v>87754340</v>
      </c>
      <c r="D127" s="127"/>
      <c r="E127" s="128"/>
      <c r="F127" s="126">
        <v>39836991.600000001</v>
      </c>
      <c r="G127" s="127"/>
      <c r="H127" s="128"/>
      <c r="I127" s="129">
        <f>IF(F127&gt;0,F127/C127,0)</f>
        <v>0.45396035797203876</v>
      </c>
      <c r="J127" s="130"/>
    </row>
    <row r="128" spans="1:10" ht="15.75">
      <c r="A128" s="95" t="s">
        <v>42</v>
      </c>
      <c r="B128" s="96"/>
      <c r="C128" s="96"/>
      <c r="D128" s="96"/>
      <c r="E128" s="96"/>
      <c r="F128" s="96"/>
      <c r="G128" s="96"/>
      <c r="H128" s="96"/>
      <c r="I128" s="96"/>
      <c r="J128" s="97"/>
    </row>
    <row r="129" spans="1:10">
      <c r="A129" s="14"/>
      <c r="B129"/>
      <c r="C129" s="137" t="s">
        <v>148</v>
      </c>
      <c r="D129" s="138"/>
      <c r="E129" s="137" t="s">
        <v>184</v>
      </c>
      <c r="F129" s="138"/>
      <c r="G129" s="137" t="s">
        <v>185</v>
      </c>
      <c r="H129" s="137"/>
      <c r="I129" s="137" t="s">
        <v>46</v>
      </c>
      <c r="J129" s="139"/>
    </row>
    <row r="130" spans="1:10" ht="38.25">
      <c r="A130" s="15" t="s">
        <v>47</v>
      </c>
      <c r="B130" s="16" t="s">
        <v>48</v>
      </c>
      <c r="C130" s="16" t="s">
        <v>49</v>
      </c>
      <c r="D130" s="16" t="s">
        <v>50</v>
      </c>
      <c r="E130" s="16" t="s">
        <v>51</v>
      </c>
      <c r="F130" s="16" t="s">
        <v>52</v>
      </c>
      <c r="G130" s="16" t="s">
        <v>53</v>
      </c>
      <c r="H130" s="48" t="s">
        <v>54</v>
      </c>
      <c r="I130" s="16" t="s">
        <v>55</v>
      </c>
      <c r="J130" s="17" t="s">
        <v>56</v>
      </c>
    </row>
    <row r="131" spans="1:10" ht="62.25" customHeight="1">
      <c r="A131" s="18" t="s">
        <v>170</v>
      </c>
      <c r="B131" s="19"/>
      <c r="C131" s="20">
        <v>6000</v>
      </c>
      <c r="D131" s="21">
        <v>5680542.5</v>
      </c>
      <c r="E131" s="20">
        <f>SUM('Informe 1T'!E96+Tabla199[[#This Row],[Física
(C)]])</f>
        <v>3277</v>
      </c>
      <c r="F131" s="22">
        <f>SUM('Informe 1T'!F128+Tabla199[[#This Row],[Financiera
(D)]])</f>
        <v>5480542.5</v>
      </c>
      <c r="G131" s="46">
        <f>SUM('Informe 1T'!G128+Tabla199[[#This Row],[Física 
(E)]])</f>
        <v>2382</v>
      </c>
      <c r="H131" s="45">
        <f>SUM('Informe 1T'!H128+Tabla199[[#This Row],[Financiera 
 (F)]])</f>
        <v>500000</v>
      </c>
      <c r="I131" s="47">
        <f>IF(G131&gt;0,G131/C131,0)</f>
        <v>0.39700000000000002</v>
      </c>
      <c r="J131" s="25">
        <f>IF(H131&gt;0,H131/D131,0)</f>
        <v>8.8019762197008466E-2</v>
      </c>
    </row>
    <row r="132" spans="1:10" ht="108">
      <c r="A132" s="26" t="s">
        <v>171</v>
      </c>
      <c r="B132" s="27"/>
      <c r="C132" s="20">
        <v>6000</v>
      </c>
      <c r="D132" s="22">
        <v>900000</v>
      </c>
      <c r="E132" s="28">
        <f>SUM('Informe 1T'!E97+Tabla199[[#This Row],[Física
(C)]])</f>
        <v>3165</v>
      </c>
      <c r="F132" s="22">
        <f>SUM('Informe 1T'!F129+Tabla199[[#This Row],[Financiera
(D)]])</f>
        <v>317000</v>
      </c>
      <c r="G132" s="29">
        <f>SUM('Informe 1T'!G129+Tabla199[[#This Row],[Física 
(E)]])</f>
        <v>2526</v>
      </c>
      <c r="H132" s="49">
        <f>SUM('Informe 1T'!H129+Tabla199[[#This Row],[Financiera 
 (F)]])</f>
        <v>317000</v>
      </c>
      <c r="I132" s="24">
        <f t="shared" ref="I132:I133" si="3">IF(G132&gt;0,G132/C132,0)</f>
        <v>0.42099999999999999</v>
      </c>
      <c r="J132" s="25">
        <f>IF(H132&gt;0,H132/D132,0)</f>
        <v>0.35222222222222221</v>
      </c>
    </row>
    <row r="133" spans="1:10" ht="120">
      <c r="A133" s="26" t="s">
        <v>172</v>
      </c>
      <c r="B133" s="27"/>
      <c r="C133" s="28">
        <v>6510</v>
      </c>
      <c r="D133" s="30">
        <v>5833182.5</v>
      </c>
      <c r="E133" s="28">
        <f>SUM('Informe 1T'!E98+Tabla199[[#This Row],[Física
(C)]])</f>
        <v>1710</v>
      </c>
      <c r="F133" s="30">
        <f>SUM('Informe 1T'!F130+Tabla199[[#This Row],[Financiera
(D)]])</f>
        <v>5415542.5</v>
      </c>
      <c r="G133" s="29">
        <f>SUM('Informe 1T'!G130+Tabla199[[#This Row],[Física 
(E)]])</f>
        <v>2786</v>
      </c>
      <c r="H133" s="30">
        <f>SUM('Informe 1T'!H130+Tabla199[[#This Row],[Financiera 
 (F)]])</f>
        <v>982360</v>
      </c>
      <c r="I133" s="24">
        <f t="shared" si="3"/>
        <v>0.42795698924731185</v>
      </c>
      <c r="J133" s="31">
        <f>IF(H133&gt;0,H133/D133,0)</f>
        <v>0.16840892600222948</v>
      </c>
    </row>
    <row r="134" spans="1:10" ht="15.75">
      <c r="A134" s="92" t="s">
        <v>60</v>
      </c>
      <c r="B134" s="93"/>
      <c r="C134" s="93"/>
      <c r="D134" s="93"/>
      <c r="E134" s="93"/>
      <c r="F134" s="93"/>
      <c r="G134" s="93"/>
      <c r="H134" s="93"/>
      <c r="I134" s="93"/>
      <c r="J134" s="94"/>
    </row>
    <row r="135" spans="1:10" ht="15.75">
      <c r="A135" s="95" t="s">
        <v>61</v>
      </c>
      <c r="B135" s="96"/>
      <c r="C135" s="96"/>
      <c r="D135" s="96"/>
      <c r="E135" s="96"/>
      <c r="F135" s="96"/>
      <c r="G135" s="96"/>
      <c r="H135" s="96"/>
      <c r="I135" s="96"/>
      <c r="J135" s="97"/>
    </row>
    <row r="136" spans="1:10">
      <c r="A136" s="32" t="s">
        <v>62</v>
      </c>
      <c r="B136" s="114" t="s">
        <v>170</v>
      </c>
      <c r="C136" s="114"/>
      <c r="D136" s="114"/>
      <c r="E136" s="114"/>
      <c r="F136" s="114"/>
      <c r="G136" s="114"/>
      <c r="H136" s="114"/>
      <c r="I136" s="114"/>
      <c r="J136" s="115"/>
    </row>
    <row r="137" spans="1:10" ht="30">
      <c r="A137" s="32" t="s">
        <v>63</v>
      </c>
      <c r="B137" s="116" t="s">
        <v>118</v>
      </c>
      <c r="C137" s="116"/>
      <c r="D137" s="116"/>
      <c r="E137" s="116"/>
      <c r="F137" s="116"/>
      <c r="G137" s="116"/>
      <c r="H137" s="116"/>
      <c r="I137" s="116"/>
      <c r="J137" s="117"/>
    </row>
    <row r="138" spans="1:10" ht="31.5" customHeight="1">
      <c r="A138" s="32" t="s">
        <v>65</v>
      </c>
      <c r="B138" s="116" t="s">
        <v>203</v>
      </c>
      <c r="C138" s="116"/>
      <c r="D138" s="116"/>
      <c r="E138" s="116"/>
      <c r="F138" s="116"/>
      <c r="G138" s="116"/>
      <c r="H138" s="116"/>
      <c r="I138" s="116"/>
      <c r="J138" s="117"/>
    </row>
    <row r="139" spans="1:10" ht="104.45" customHeight="1">
      <c r="A139" s="32" t="s">
        <v>67</v>
      </c>
      <c r="B139" s="131" t="s">
        <v>204</v>
      </c>
      <c r="C139" s="131"/>
      <c r="D139" s="131"/>
      <c r="E139" s="131"/>
      <c r="F139" s="131"/>
      <c r="G139" s="131"/>
      <c r="H139" s="131"/>
      <c r="I139" s="131"/>
      <c r="J139" s="134"/>
    </row>
    <row r="140" spans="1:10" ht="28.5" customHeight="1">
      <c r="A140" s="32" t="s">
        <v>62</v>
      </c>
      <c r="B140" s="135" t="s">
        <v>171</v>
      </c>
      <c r="C140" s="135"/>
      <c r="D140" s="135"/>
      <c r="E140" s="135"/>
      <c r="F140" s="135"/>
      <c r="G140" s="135"/>
      <c r="H140" s="135"/>
      <c r="I140" s="135"/>
      <c r="J140" s="136"/>
    </row>
    <row r="141" spans="1:10" ht="30">
      <c r="A141" s="32" t="s">
        <v>63</v>
      </c>
      <c r="B141" s="131" t="s">
        <v>121</v>
      </c>
      <c r="C141" s="131"/>
      <c r="D141" s="131"/>
      <c r="E141" s="131"/>
      <c r="F141" s="131"/>
      <c r="G141" s="131"/>
      <c r="H141" s="131"/>
      <c r="I141" s="131"/>
      <c r="J141" s="134"/>
    </row>
    <row r="142" spans="1:10" ht="33" customHeight="1">
      <c r="A142" s="32" t="s">
        <v>65</v>
      </c>
      <c r="B142" s="131" t="s">
        <v>205</v>
      </c>
      <c r="C142" s="131"/>
      <c r="D142" s="131"/>
      <c r="E142" s="131"/>
      <c r="F142" s="131"/>
      <c r="G142" s="131"/>
      <c r="H142" s="131"/>
      <c r="I142" s="131"/>
      <c r="J142" s="134"/>
    </row>
    <row r="143" spans="1:10" ht="69.599999999999994" customHeight="1">
      <c r="A143" s="32" t="s">
        <v>67</v>
      </c>
      <c r="B143" s="131" t="s">
        <v>206</v>
      </c>
      <c r="C143" s="131"/>
      <c r="D143" s="131"/>
      <c r="E143" s="131"/>
      <c r="F143" s="131"/>
      <c r="G143" s="131"/>
      <c r="H143" s="131"/>
      <c r="I143" s="131"/>
      <c r="J143" s="134"/>
    </row>
    <row r="144" spans="1:10" ht="33.75" customHeight="1">
      <c r="A144" s="32" t="s">
        <v>62</v>
      </c>
      <c r="B144" s="135" t="s">
        <v>172</v>
      </c>
      <c r="C144" s="135"/>
      <c r="D144" s="135"/>
      <c r="E144" s="135"/>
      <c r="F144" s="135"/>
      <c r="G144" s="135"/>
      <c r="H144" s="135"/>
      <c r="I144" s="135"/>
      <c r="J144" s="136"/>
    </row>
    <row r="145" spans="1:10" ht="36.75" customHeight="1">
      <c r="A145" s="32" t="s">
        <v>63</v>
      </c>
      <c r="B145" s="131" t="s">
        <v>124</v>
      </c>
      <c r="C145" s="131"/>
      <c r="D145" s="131"/>
      <c r="E145" s="131"/>
      <c r="F145" s="131"/>
      <c r="G145" s="131"/>
      <c r="H145" s="131"/>
      <c r="I145" s="131"/>
      <c r="J145" s="134"/>
    </row>
    <row r="146" spans="1:10" ht="51.75" customHeight="1">
      <c r="A146" s="32" t="s">
        <v>65</v>
      </c>
      <c r="B146" s="131" t="s">
        <v>207</v>
      </c>
      <c r="C146" s="131"/>
      <c r="D146" s="131"/>
      <c r="E146" s="131"/>
      <c r="F146" s="131"/>
      <c r="G146" s="131"/>
      <c r="H146" s="131"/>
      <c r="I146" s="131"/>
      <c r="J146" s="134"/>
    </row>
    <row r="147" spans="1:10" ht="90.95" customHeight="1">
      <c r="A147" s="32" t="s">
        <v>67</v>
      </c>
      <c r="B147" s="131" t="s">
        <v>208</v>
      </c>
      <c r="C147" s="131"/>
      <c r="D147" s="131"/>
      <c r="E147" s="131"/>
      <c r="F147" s="131"/>
      <c r="G147" s="131"/>
      <c r="H147" s="131"/>
      <c r="I147" s="131"/>
      <c r="J147" s="134"/>
    </row>
    <row r="148" spans="1:10" ht="15.75">
      <c r="A148" s="92" t="s">
        <v>75</v>
      </c>
      <c r="B148" s="93"/>
      <c r="C148" s="93"/>
      <c r="D148" s="93"/>
      <c r="E148" s="93"/>
      <c r="F148" s="93"/>
      <c r="G148" s="93"/>
      <c r="H148" s="93"/>
      <c r="I148" s="93"/>
      <c r="J148" s="94"/>
    </row>
    <row r="149" spans="1:10" ht="15.75">
      <c r="A149" s="140" t="s">
        <v>76</v>
      </c>
      <c r="B149" s="141"/>
      <c r="C149" s="141"/>
      <c r="D149" s="141"/>
      <c r="E149" s="141"/>
      <c r="F149" s="141"/>
      <c r="G149" s="141"/>
      <c r="H149" s="141"/>
      <c r="I149" s="141"/>
      <c r="J149" s="142"/>
    </row>
    <row r="150" spans="1:10">
      <c r="A150" s="143" t="s">
        <v>127</v>
      </c>
      <c r="B150" s="144"/>
      <c r="C150" s="144"/>
      <c r="D150" s="144"/>
      <c r="E150" s="144"/>
      <c r="F150" s="144"/>
      <c r="G150" s="144"/>
      <c r="H150" s="144"/>
      <c r="I150" s="144"/>
      <c r="J150" s="145"/>
    </row>
    <row r="151" spans="1:10">
      <c r="A151" s="154" t="s">
        <v>128</v>
      </c>
      <c r="B151" s="154"/>
      <c r="C151" s="154"/>
      <c r="D151" s="154"/>
      <c r="E151" s="154"/>
      <c r="F151" s="154"/>
      <c r="G151" s="154"/>
      <c r="H151" s="154"/>
      <c r="I151" s="154"/>
      <c r="J151" s="154"/>
    </row>
    <row r="152" spans="1:10" ht="9.75" customHeight="1">
      <c r="A152" s="34"/>
      <c r="B152" s="34"/>
      <c r="C152" s="34"/>
      <c r="D152" s="34"/>
      <c r="E152" s="34"/>
      <c r="F152" s="34"/>
      <c r="G152" s="34"/>
      <c r="H152" s="34"/>
      <c r="I152" s="34"/>
      <c r="J152" s="34"/>
    </row>
    <row r="153" spans="1:10">
      <c r="A153" s="41" t="s">
        <v>129</v>
      </c>
      <c r="B153" s="42" t="s">
        <v>130</v>
      </c>
    </row>
    <row r="154" spans="1:10">
      <c r="A154" s="41" t="s">
        <v>131</v>
      </c>
      <c r="B154" s="43">
        <v>45490</v>
      </c>
    </row>
    <row r="155" spans="1:10">
      <c r="A155" s="41" t="s">
        <v>132</v>
      </c>
      <c r="B155" s="61">
        <v>0.54166666666666663</v>
      </c>
      <c r="C155"/>
      <c r="E155"/>
      <c r="F155"/>
      <c r="G155"/>
      <c r="H155"/>
      <c r="I155"/>
      <c r="J155"/>
    </row>
    <row r="156" spans="1:10">
      <c r="A156" s="42"/>
    </row>
    <row r="157" spans="1:10" ht="15" customHeight="1">
      <c r="A157" s="41" t="s">
        <v>180</v>
      </c>
      <c r="B157"/>
      <c r="C157" s="88"/>
      <c r="D157" s="88"/>
      <c r="E157" s="88"/>
      <c r="F157" s="88"/>
      <c r="G157" s="88"/>
      <c r="H157" s="88"/>
      <c r="I157"/>
      <c r="J157"/>
    </row>
    <row r="158" spans="1:10" ht="30" customHeight="1">
      <c r="A158" s="87" t="s">
        <v>181</v>
      </c>
      <c r="B158" s="87"/>
      <c r="C158" s="87"/>
      <c r="D158" s="87"/>
      <c r="E158" s="87"/>
      <c r="F158" s="87"/>
      <c r="G158" s="87"/>
      <c r="H158" s="87"/>
      <c r="I158" s="87"/>
      <c r="J158" s="87"/>
    </row>
    <row r="159" spans="1:10" ht="30" customHeight="1">
      <c r="A159"/>
      <c r="B159"/>
      <c r="C159"/>
      <c r="D159"/>
      <c r="E159"/>
      <c r="F159"/>
      <c r="G159"/>
      <c r="H159"/>
      <c r="I159"/>
      <c r="J159"/>
    </row>
    <row r="160" spans="1:10" ht="15" customHeight="1">
      <c r="A160" s="41" t="s">
        <v>182</v>
      </c>
      <c r="B160"/>
      <c r="C160" s="88"/>
      <c r="D160" s="88"/>
      <c r="E160" s="88"/>
      <c r="F160" s="88"/>
      <c r="G160" s="88"/>
      <c r="H160" s="88"/>
      <c r="I160"/>
      <c r="J160"/>
    </row>
    <row r="161" spans="1:10" ht="30" customHeight="1">
      <c r="A161" s="87" t="s">
        <v>134</v>
      </c>
      <c r="B161" s="87"/>
      <c r="C161" s="87"/>
      <c r="D161" s="87"/>
      <c r="E161" s="87"/>
      <c r="F161" s="87"/>
      <c r="G161" s="87"/>
      <c r="H161" s="87"/>
      <c r="I161" s="87"/>
      <c r="J161" s="87"/>
    </row>
    <row r="162" spans="1:10">
      <c r="A162"/>
      <c r="B162"/>
      <c r="C162"/>
      <c r="D162"/>
      <c r="E162"/>
      <c r="F162"/>
      <c r="G162"/>
      <c r="H162"/>
      <c r="I162"/>
      <c r="J162"/>
    </row>
    <row r="163" spans="1:10" ht="15.75" customHeight="1">
      <c r="A163"/>
      <c r="B163"/>
      <c r="C163"/>
      <c r="D163"/>
      <c r="E163"/>
      <c r="F163"/>
      <c r="G163"/>
      <c r="H163"/>
      <c r="I163"/>
      <c r="J163"/>
    </row>
    <row r="164" spans="1:10" ht="15" customHeight="1">
      <c r="A164"/>
      <c r="B164"/>
      <c r="C164"/>
      <c r="D164"/>
      <c r="E164"/>
      <c r="F164"/>
      <c r="G164"/>
      <c r="H164"/>
      <c r="I164"/>
      <c r="J164"/>
    </row>
    <row r="165" spans="1:10" ht="15" customHeight="1">
      <c r="A165"/>
      <c r="B165"/>
      <c r="C165"/>
      <c r="D165"/>
      <c r="E165"/>
      <c r="F165"/>
      <c r="G165"/>
      <c r="H165"/>
      <c r="I165"/>
      <c r="J165"/>
    </row>
    <row r="166" spans="1:10">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sheetData>
  <mergeCells count="175">
    <mergeCell ref="A158:J158"/>
    <mergeCell ref="C160:H160"/>
    <mergeCell ref="A161:J161"/>
    <mergeCell ref="B147:J147"/>
    <mergeCell ref="A148:J148"/>
    <mergeCell ref="A149:J149"/>
    <mergeCell ref="A150:J150"/>
    <mergeCell ref="A151:J151"/>
    <mergeCell ref="C157:H157"/>
    <mergeCell ref="B141:J141"/>
    <mergeCell ref="B142:J142"/>
    <mergeCell ref="B143:J143"/>
    <mergeCell ref="B144:J144"/>
    <mergeCell ref="B145:J145"/>
    <mergeCell ref="B146:J146"/>
    <mergeCell ref="A135:J135"/>
    <mergeCell ref="B136:J136"/>
    <mergeCell ref="B137:J137"/>
    <mergeCell ref="B138:J138"/>
    <mergeCell ref="B139:J139"/>
    <mergeCell ref="B140:J140"/>
    <mergeCell ref="A128:J128"/>
    <mergeCell ref="C129:D129"/>
    <mergeCell ref="E129:F129"/>
    <mergeCell ref="G129:H129"/>
    <mergeCell ref="I129:J129"/>
    <mergeCell ref="A134:J134"/>
    <mergeCell ref="A126:B126"/>
    <mergeCell ref="C126:E126"/>
    <mergeCell ref="F126:H126"/>
    <mergeCell ref="I126:J126"/>
    <mergeCell ref="A127:B127"/>
    <mergeCell ref="C127:E127"/>
    <mergeCell ref="F127:H127"/>
    <mergeCell ref="I127:J127"/>
    <mergeCell ref="B120:J120"/>
    <mergeCell ref="B121:J121"/>
    <mergeCell ref="B122:J122"/>
    <mergeCell ref="B123:J123"/>
    <mergeCell ref="A124:J124"/>
    <mergeCell ref="A125:J125"/>
    <mergeCell ref="B114:J114"/>
    <mergeCell ref="B115:J115"/>
    <mergeCell ref="A116:J116"/>
    <mergeCell ref="A117:J117"/>
    <mergeCell ref="A118:J118"/>
    <mergeCell ref="A119:J119"/>
    <mergeCell ref="B108:J108"/>
    <mergeCell ref="B109:J109"/>
    <mergeCell ref="B110:J110"/>
    <mergeCell ref="B111:J111"/>
    <mergeCell ref="B112:J112"/>
    <mergeCell ref="B113:J113"/>
    <mergeCell ref="A102:J102"/>
    <mergeCell ref="A103:J103"/>
    <mergeCell ref="B104:J104"/>
    <mergeCell ref="B105:J105"/>
    <mergeCell ref="B106:J106"/>
    <mergeCell ref="B107:J107"/>
    <mergeCell ref="A95:B95"/>
    <mergeCell ref="C95:E95"/>
    <mergeCell ref="F95:H95"/>
    <mergeCell ref="I95:J95"/>
    <mergeCell ref="A96:J96"/>
    <mergeCell ref="C97:D97"/>
    <mergeCell ref="E97:F97"/>
    <mergeCell ref="G97:H97"/>
    <mergeCell ref="I97:J97"/>
    <mergeCell ref="B90:J90"/>
    <mergeCell ref="B91:J91"/>
    <mergeCell ref="A92:J92"/>
    <mergeCell ref="A93:J93"/>
    <mergeCell ref="A94:B94"/>
    <mergeCell ref="C94:E94"/>
    <mergeCell ref="F94:H94"/>
    <mergeCell ref="I94:J94"/>
    <mergeCell ref="A83:J83"/>
    <mergeCell ref="A84:J84"/>
    <mergeCell ref="A85:J85"/>
    <mergeCell ref="A87:J87"/>
    <mergeCell ref="B88:J88"/>
    <mergeCell ref="B89:J89"/>
    <mergeCell ref="B77:J77"/>
    <mergeCell ref="B78:J78"/>
    <mergeCell ref="B79:J79"/>
    <mergeCell ref="B80:J80"/>
    <mergeCell ref="B81:J81"/>
    <mergeCell ref="B82:J82"/>
    <mergeCell ref="B71:J71"/>
    <mergeCell ref="B72:J72"/>
    <mergeCell ref="B73:J73"/>
    <mergeCell ref="B74:J74"/>
    <mergeCell ref="B75:J75"/>
    <mergeCell ref="B76:J76"/>
    <mergeCell ref="A65:J65"/>
    <mergeCell ref="A66:J66"/>
    <mergeCell ref="B67:J67"/>
    <mergeCell ref="B68:J68"/>
    <mergeCell ref="B69:J69"/>
    <mergeCell ref="B70:J70"/>
    <mergeCell ref="A58:B58"/>
    <mergeCell ref="C58:E58"/>
    <mergeCell ref="F58:H58"/>
    <mergeCell ref="I58:J58"/>
    <mergeCell ref="A59:J59"/>
    <mergeCell ref="C60:D60"/>
    <mergeCell ref="E60:F60"/>
    <mergeCell ref="G60:H60"/>
    <mergeCell ref="I60:J60"/>
    <mergeCell ref="B52:J52"/>
    <mergeCell ref="B53:J53"/>
    <mergeCell ref="B54:J54"/>
    <mergeCell ref="A55:J55"/>
    <mergeCell ref="A56:J56"/>
    <mergeCell ref="A57:B57"/>
    <mergeCell ref="C57:E57"/>
    <mergeCell ref="F57:H57"/>
    <mergeCell ref="I57:J57"/>
    <mergeCell ref="B45:J45"/>
    <mergeCell ref="A46:J46"/>
    <mergeCell ref="A47:J47"/>
    <mergeCell ref="A48:J48"/>
    <mergeCell ref="A50:J50"/>
    <mergeCell ref="B51:J51"/>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31 H61:H64 H98:H101 H130:H133"/>
    <dataValidation allowBlank="1" showInputMessage="1" showErrorMessage="1" prompt="Meta alcanzada en el trimestre" sqref="G28:G31 G61:G64 G98:G101 G130:G133"/>
    <dataValidation allowBlank="1" showInputMessage="1" showErrorMessage="1" prompt="Monto presupuestado para el producto" sqref="F98 F61 F28 D28 E29:F31 D30:D31 E62:F64 D61:D64 E99:F101 D98:D101 F130 D130 E131:F133 D132:D133"/>
    <dataValidation allowBlank="1" showInputMessage="1" showErrorMessage="1" prompt="Meta anual del indicador" sqref="E98 E61 E28 C28:C31 C61:C64 C98:C101 E130 C130:C133"/>
    <dataValidation allowBlank="1" showInputMessage="1" showErrorMessage="1" prompt="Nombre del indicador" sqref="B28:B31 B61:B64 B98:B101 B130:B133"/>
    <dataValidation allowBlank="1" showInputMessage="1" showErrorMessage="1" prompt="Nombre de cada producto" sqref="A98 A28:A31 A61:A64 A130:A133"/>
    <dataValidation allowBlank="1" showInputMessage="1" showErrorMessage="1" prompt="¿En qué consiste el programa?" sqref="B19:J19 B52:J52 B89:J89 B121:J121"/>
    <dataValidation allowBlank="1" showInputMessage="1" showErrorMessage="1" prompt="Presupuesto del programa" sqref="A25:C25 A58:C58 A95:C95 F95 F25 F58 A127:C127 F127"/>
    <dataValidation allowBlank="1" showInputMessage="1" showErrorMessage="1" prompt="Oportunidades de mejora identificadas" sqref="A48:J49 A85:J85 A118:J118 A150:J150 A152:J152"/>
    <dataValidation allowBlank="1" showInputMessage="1" showErrorMessage="1" prompt="De existir desvío, explicar razones." sqref="B70:J70 B74:J74 B37:J37 B45:J45 B78:J78 B82:J82 B115:J115 B143:J143 B111:J111 B41:J41 B139:J139 B147:J147 B107:J107"/>
    <dataValidation allowBlank="1" showInputMessage="1" showErrorMessage="1" prompt="1. Describir lo plasmado en el presupuesto_x000a_2. Describir lo alcanzado en términos financieros y de producción " sqref="B81:J81"/>
    <dataValidation allowBlank="1" showInputMessage="1" showErrorMessage="1" prompt="¿En qué consiste el producto? su objetivo" sqref="B35:J36 B68:J69 B105:J106 B43:J44 B39:J40 B109:J110 B113:J114 B137:J138 B141:J142 B145:B146"/>
    <dataValidation allowBlank="1" showInputMessage="1" showErrorMessage="1" prompt="Nombre del producto" sqref="B34:J34 B67:J67 B104:J104 B71:J73 B75:J77 B42:J42 B38:J38 B79:J80 B108:J108 B112:J112 B136:J136 B144:J144 B140:J140"/>
    <dataValidation allowBlank="1" showInputMessage="1" showErrorMessage="1" prompt="¿A quién va dirigido el programa?, ¿qué característica tiene esta población que requiere ser beneficiada?" sqref="B20:J20 B53:J53 B90:J90 B122:J122"/>
    <dataValidation allowBlank="1" showInputMessage="1" prompt="Nombre del capítulo" sqref="B8:J10"/>
    <dataValidation allowBlank="1" sqref="A8"/>
  </dataValidations>
  <pageMargins left="0.7" right="0.7" top="0.75" bottom="0.75" header="0.3" footer="0.3"/>
  <pageSetup paperSize="9"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topLeftCell="A29" workbookViewId="0">
      <selection activeCell="B12" sqref="B12:J12"/>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 min="12" max="12" width="15.5703125" hidden="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07" t="s">
        <v>209</v>
      </c>
      <c r="E3" s="108"/>
      <c r="F3" s="108"/>
      <c r="G3" s="108"/>
      <c r="H3" s="109"/>
      <c r="I3" s="6">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c r="A8" s="8" t="s">
        <v>9</v>
      </c>
      <c r="B8" s="98" t="s">
        <v>10</v>
      </c>
      <c r="C8" s="99"/>
      <c r="D8" s="99"/>
      <c r="E8" s="99"/>
      <c r="F8" s="99"/>
      <c r="G8" s="99"/>
      <c r="H8" s="99"/>
      <c r="I8" s="99"/>
      <c r="J8" s="100"/>
    </row>
    <row r="9" spans="1:10" ht="15" customHeight="1">
      <c r="A9" s="9" t="s">
        <v>11</v>
      </c>
      <c r="B9" s="98" t="s">
        <v>12</v>
      </c>
      <c r="C9" s="99"/>
      <c r="D9" s="99"/>
      <c r="E9" s="99"/>
      <c r="F9" s="99"/>
      <c r="G9" s="99"/>
      <c r="H9" s="99"/>
      <c r="I9" s="99"/>
      <c r="J9" s="100"/>
    </row>
    <row r="10" spans="1:10">
      <c r="A10" s="9" t="s">
        <v>13</v>
      </c>
      <c r="B10" s="98" t="s">
        <v>14</v>
      </c>
      <c r="C10" s="99"/>
      <c r="D10" s="99"/>
      <c r="E10" s="99"/>
      <c r="F10" s="99"/>
      <c r="G10" s="99"/>
      <c r="H10" s="99"/>
      <c r="I10" s="99"/>
      <c r="J10" s="100"/>
    </row>
    <row r="11" spans="1:10" ht="31.5" customHeight="1">
      <c r="A11" s="8" t="s">
        <v>15</v>
      </c>
      <c r="B11" s="116" t="s">
        <v>16</v>
      </c>
      <c r="C11" s="116"/>
      <c r="D11" s="116"/>
      <c r="E11" s="116"/>
      <c r="F11" s="116"/>
      <c r="G11" s="116"/>
      <c r="H11" s="116"/>
      <c r="I11" s="116"/>
      <c r="J11" s="117"/>
    </row>
    <row r="12" spans="1:10" ht="30.75" customHeight="1">
      <c r="A12" s="8" t="s">
        <v>17</v>
      </c>
      <c r="B12" s="116" t="s">
        <v>18</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ht="15.75">
      <c r="A18" s="8" t="s">
        <v>28</v>
      </c>
      <c r="B18" s="170" t="s">
        <v>29</v>
      </c>
      <c r="C18" s="170"/>
      <c r="D18" s="170"/>
      <c r="E18" s="170"/>
      <c r="F18" s="170"/>
      <c r="G18" s="170"/>
      <c r="H18" s="170"/>
      <c r="I18" s="170"/>
      <c r="J18" s="171"/>
    </row>
    <row r="19" spans="1:10" ht="49.15" customHeight="1">
      <c r="A19" s="13" t="s">
        <v>30</v>
      </c>
      <c r="B19" s="116" t="s">
        <v>31</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72.59999999999999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24"/>
      <c r="B25" s="125"/>
      <c r="C25" s="126"/>
      <c r="D25" s="127"/>
      <c r="E25" s="128"/>
      <c r="F25" s="126"/>
      <c r="G25" s="127"/>
      <c r="H25" s="128"/>
      <c r="I25" s="129">
        <f>IF(F25&gt;0,F25/C25,0)</f>
        <v>0</v>
      </c>
      <c r="J25" s="130"/>
    </row>
    <row r="26" spans="1:10" ht="15.75">
      <c r="A26" s="95" t="s">
        <v>42</v>
      </c>
      <c r="B26" s="96"/>
      <c r="C26" s="96"/>
      <c r="D26" s="96"/>
      <c r="E26" s="96"/>
      <c r="F26" s="96"/>
      <c r="G26" s="96"/>
      <c r="H26" s="96"/>
      <c r="I26" s="96"/>
      <c r="J26" s="97"/>
    </row>
    <row r="27" spans="1:10">
      <c r="A27" s="14"/>
      <c r="B27"/>
      <c r="C27" s="137" t="s">
        <v>148</v>
      </c>
      <c r="D27" s="138"/>
      <c r="E27" s="137" t="s">
        <v>44</v>
      </c>
      <c r="F27" s="138"/>
      <c r="G27" s="137" t="s">
        <v>45</v>
      </c>
      <c r="H27" s="137"/>
      <c r="I27" s="137" t="s">
        <v>46</v>
      </c>
      <c r="J27" s="139"/>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c r="D29" s="21"/>
      <c r="E29" s="20"/>
      <c r="F29" s="22"/>
      <c r="G29" s="23"/>
      <c r="H29" s="44"/>
      <c r="I29" s="24">
        <f t="shared" ref="I29:J31" si="0">IF(G29&gt;0,G29/C29,0)</f>
        <v>0</v>
      </c>
      <c r="J29" s="25">
        <f t="shared" si="0"/>
        <v>0</v>
      </c>
    </row>
    <row r="30" spans="1:10" ht="48">
      <c r="A30" s="26" t="s">
        <v>140</v>
      </c>
      <c r="B30" s="27"/>
      <c r="C30" s="20"/>
      <c r="D30" s="22"/>
      <c r="E30" s="28"/>
      <c r="F30" s="22"/>
      <c r="G30" s="29"/>
      <c r="H30" s="22"/>
      <c r="I30" s="24">
        <f t="shared" si="0"/>
        <v>0</v>
      </c>
      <c r="J30" s="25">
        <f t="shared" si="0"/>
        <v>0</v>
      </c>
    </row>
    <row r="31" spans="1:10" ht="36">
      <c r="A31" s="26" t="s">
        <v>141</v>
      </c>
      <c r="B31" s="27"/>
      <c r="C31" s="28"/>
      <c r="D31" s="30"/>
      <c r="E31" s="28"/>
      <c r="F31" s="30"/>
      <c r="G31" s="29"/>
      <c r="H31" s="30"/>
      <c r="I31" s="24">
        <f t="shared" si="0"/>
        <v>0</v>
      </c>
      <c r="J31" s="31">
        <f t="shared" si="0"/>
        <v>0</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14" t="s">
        <v>139</v>
      </c>
      <c r="C34" s="114"/>
      <c r="D34" s="114"/>
      <c r="E34" s="114"/>
      <c r="F34" s="114"/>
      <c r="G34" s="114"/>
      <c r="H34" s="114"/>
      <c r="I34" s="114"/>
      <c r="J34" s="115"/>
    </row>
    <row r="35" spans="1:10" ht="30">
      <c r="A35" s="32" t="s">
        <v>63</v>
      </c>
      <c r="B35" s="116" t="s">
        <v>64</v>
      </c>
      <c r="C35" s="116"/>
      <c r="D35" s="116"/>
      <c r="E35" s="116"/>
      <c r="F35" s="116"/>
      <c r="G35" s="116"/>
      <c r="H35" s="116"/>
      <c r="I35" s="116"/>
      <c r="J35" s="117"/>
    </row>
    <row r="36" spans="1:10" ht="31.5" customHeight="1">
      <c r="A36" s="32" t="s">
        <v>65</v>
      </c>
      <c r="B36" s="131"/>
      <c r="C36" s="131"/>
      <c r="D36" s="131"/>
      <c r="E36" s="131"/>
      <c r="F36" s="131"/>
      <c r="G36" s="131"/>
      <c r="H36" s="131"/>
      <c r="I36" s="131"/>
      <c r="J36" s="134"/>
    </row>
    <row r="37" spans="1:10" ht="87" customHeight="1">
      <c r="A37" s="32" t="s">
        <v>67</v>
      </c>
      <c r="B37" s="131"/>
      <c r="C37" s="131"/>
      <c r="D37" s="131"/>
      <c r="E37" s="131"/>
      <c r="F37" s="131"/>
      <c r="G37" s="131"/>
      <c r="H37" s="131"/>
      <c r="I37" s="131"/>
      <c r="J37" s="134"/>
    </row>
    <row r="38" spans="1:10">
      <c r="A38" s="32" t="s">
        <v>62</v>
      </c>
      <c r="B38" s="135" t="s">
        <v>140</v>
      </c>
      <c r="C38" s="135"/>
      <c r="D38" s="135"/>
      <c r="E38" s="135"/>
      <c r="F38" s="135"/>
      <c r="G38" s="135"/>
      <c r="H38" s="135"/>
      <c r="I38" s="135"/>
      <c r="J38" s="136"/>
    </row>
    <row r="39" spans="1:10" ht="30">
      <c r="A39" s="32" t="s">
        <v>63</v>
      </c>
      <c r="B39" s="131" t="s">
        <v>69</v>
      </c>
      <c r="C39" s="131"/>
      <c r="D39" s="131"/>
      <c r="E39" s="131"/>
      <c r="F39" s="131"/>
      <c r="G39" s="131"/>
      <c r="H39" s="131"/>
      <c r="I39" s="131"/>
      <c r="J39" s="134"/>
    </row>
    <row r="40" spans="1:10" ht="33" customHeight="1">
      <c r="A40" s="32" t="s">
        <v>65</v>
      </c>
      <c r="B40" s="131"/>
      <c r="C40" s="131"/>
      <c r="D40" s="131"/>
      <c r="E40" s="131"/>
      <c r="F40" s="131"/>
      <c r="G40" s="131"/>
      <c r="H40" s="131"/>
      <c r="I40" s="131"/>
      <c r="J40" s="134"/>
    </row>
    <row r="41" spans="1:10" ht="48" customHeight="1">
      <c r="A41" s="32" t="s">
        <v>67</v>
      </c>
      <c r="B41" s="131"/>
      <c r="C41" s="131"/>
      <c r="D41" s="131"/>
      <c r="E41" s="131"/>
      <c r="F41" s="131"/>
      <c r="G41" s="131"/>
      <c r="H41" s="131"/>
      <c r="I41" s="131"/>
      <c r="J41" s="134"/>
    </row>
    <row r="42" spans="1:10">
      <c r="A42" s="32" t="s">
        <v>62</v>
      </c>
      <c r="B42" s="135" t="s">
        <v>141</v>
      </c>
      <c r="C42" s="135"/>
      <c r="D42" s="135"/>
      <c r="E42" s="135"/>
      <c r="F42" s="135"/>
      <c r="G42" s="135"/>
      <c r="H42" s="135"/>
      <c r="I42" s="135"/>
      <c r="J42" s="136"/>
    </row>
    <row r="43" spans="1:10" ht="30">
      <c r="A43" s="32" t="s">
        <v>63</v>
      </c>
      <c r="B43" s="131" t="s">
        <v>72</v>
      </c>
      <c r="C43" s="131"/>
      <c r="D43" s="131"/>
      <c r="E43" s="131"/>
      <c r="F43" s="131"/>
      <c r="G43" s="131"/>
      <c r="H43" s="131"/>
      <c r="I43" s="131"/>
      <c r="J43" s="134"/>
    </row>
    <row r="44" spans="1:10" ht="22.5" customHeight="1">
      <c r="A44" s="32" t="s">
        <v>65</v>
      </c>
      <c r="B44" s="131"/>
      <c r="C44" s="131"/>
      <c r="D44" s="131"/>
      <c r="E44" s="131"/>
      <c r="F44" s="131"/>
      <c r="G44" s="131"/>
      <c r="H44" s="131"/>
      <c r="I44" s="131"/>
      <c r="J44" s="134"/>
    </row>
    <row r="45" spans="1:10" ht="31.5" customHeight="1">
      <c r="A45" s="32" t="s">
        <v>67</v>
      </c>
      <c r="B45" s="131"/>
      <c r="C45" s="131"/>
      <c r="D45" s="131"/>
      <c r="E45" s="131"/>
      <c r="F45" s="131"/>
      <c r="G45" s="131"/>
      <c r="H45" s="131"/>
      <c r="I45" s="131"/>
      <c r="J45" s="134"/>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c r="A48" s="143"/>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ht="15.75">
      <c r="A51" s="8" t="s">
        <v>28</v>
      </c>
      <c r="B51" s="170" t="s">
        <v>78</v>
      </c>
      <c r="C51" s="170"/>
      <c r="D51" s="170"/>
      <c r="E51" s="170"/>
      <c r="F51" s="170"/>
      <c r="G51" s="170"/>
      <c r="H51" s="170"/>
      <c r="I51" s="170"/>
      <c r="J51" s="171"/>
    </row>
    <row r="52" spans="1:11" ht="79.150000000000006" customHeight="1">
      <c r="A52" s="13" t="s">
        <v>30</v>
      </c>
      <c r="B52" s="116" t="s">
        <v>79</v>
      </c>
      <c r="C52" s="116"/>
      <c r="D52" s="116"/>
      <c r="E52" s="116"/>
      <c r="F52" s="116"/>
      <c r="G52" s="116"/>
      <c r="H52" s="116"/>
      <c r="I52" s="116"/>
      <c r="J52" s="117"/>
    </row>
    <row r="53" spans="1:11" ht="19.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c r="B58" s="125"/>
      <c r="C58" s="146"/>
      <c r="D58" s="147"/>
      <c r="E58" s="148"/>
      <c r="F58" s="126"/>
      <c r="G58" s="127"/>
      <c r="H58" s="128"/>
      <c r="I58" s="129">
        <f>IF(F58&gt;0,F58/C58,0)</f>
        <v>0</v>
      </c>
      <c r="J58" s="130"/>
      <c r="K58" s="36"/>
    </row>
    <row r="59" spans="1:11" ht="15.75">
      <c r="A59" s="95" t="s">
        <v>42</v>
      </c>
      <c r="B59" s="96"/>
      <c r="C59" s="96"/>
      <c r="D59" s="96"/>
      <c r="E59" s="96"/>
      <c r="F59" s="96"/>
      <c r="G59" s="96"/>
      <c r="H59" s="96"/>
      <c r="I59" s="96"/>
      <c r="J59" s="97"/>
    </row>
    <row r="60" spans="1:11">
      <c r="A60" s="14"/>
      <c r="B60"/>
      <c r="C60" s="137" t="s">
        <v>148</v>
      </c>
      <c r="D60" s="138"/>
      <c r="E60" s="137" t="s">
        <v>44</v>
      </c>
      <c r="F60" s="138"/>
      <c r="G60" s="137" t="s">
        <v>45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20"/>
      <c r="D62" s="22"/>
      <c r="E62" s="29"/>
      <c r="F62" s="22"/>
      <c r="G62" s="23"/>
      <c r="H62" s="22"/>
      <c r="I62" s="37">
        <f t="shared" ref="I62:J64" si="1">IF(G62&gt;0,G62/C62,0)</f>
        <v>0</v>
      </c>
      <c r="J62" s="25">
        <f t="shared" si="1"/>
        <v>0</v>
      </c>
    </row>
    <row r="63" spans="1:11" ht="72" customHeight="1">
      <c r="A63" s="26" t="s">
        <v>83</v>
      </c>
      <c r="B63" s="27"/>
      <c r="C63" s="28"/>
      <c r="D63" s="30"/>
      <c r="E63" s="29"/>
      <c r="F63" s="30"/>
      <c r="G63" s="29"/>
      <c r="H63" s="30"/>
      <c r="I63" s="38">
        <f t="shared" si="1"/>
        <v>0</v>
      </c>
      <c r="J63" s="31">
        <f t="shared" si="1"/>
        <v>0</v>
      </c>
    </row>
    <row r="64" spans="1:11" ht="60">
      <c r="A64" s="39" t="s">
        <v>84</v>
      </c>
      <c r="B64" s="27"/>
      <c r="C64" s="28"/>
      <c r="D64" s="30"/>
      <c r="E64" s="29"/>
      <c r="F64" s="30"/>
      <c r="G64" s="29"/>
      <c r="H64" s="30"/>
      <c r="I64" s="38">
        <f t="shared" si="1"/>
        <v>0</v>
      </c>
      <c r="J64" s="25">
        <f t="shared" si="1"/>
        <v>0</v>
      </c>
    </row>
    <row r="65" spans="1:10" ht="72">
      <c r="A65" s="26" t="s">
        <v>85</v>
      </c>
      <c r="B65" s="27"/>
      <c r="C65" s="28"/>
      <c r="D65" s="30"/>
      <c r="E65" s="29"/>
      <c r="F65" s="30"/>
      <c r="G65" s="29"/>
      <c r="H65" s="30"/>
      <c r="I65" s="38">
        <f>IF(G65&gt;0,G65/C65,0)</f>
        <v>0</v>
      </c>
      <c r="J65" s="31">
        <f>IF(H65&gt;0,H65/F65,0)</f>
        <v>0</v>
      </c>
    </row>
    <row r="66" spans="1:10" ht="15.75">
      <c r="A66" s="92" t="s">
        <v>60</v>
      </c>
      <c r="B66" s="93"/>
      <c r="C66" s="93"/>
      <c r="D66" s="93"/>
      <c r="E66" s="93"/>
      <c r="F66" s="93"/>
      <c r="G66" s="93"/>
      <c r="H66" s="93"/>
      <c r="I66" s="93"/>
      <c r="J66" s="94"/>
    </row>
    <row r="67" spans="1:10" ht="15.75">
      <c r="A67" s="95" t="s">
        <v>61</v>
      </c>
      <c r="B67" s="96"/>
      <c r="C67" s="96"/>
      <c r="D67" s="96"/>
      <c r="E67" s="96"/>
      <c r="F67" s="96"/>
      <c r="G67" s="96"/>
      <c r="H67" s="96"/>
      <c r="I67" s="96"/>
      <c r="J67" s="97"/>
    </row>
    <row r="68" spans="1:10" ht="27" customHeight="1">
      <c r="A68" s="32" t="s">
        <v>62</v>
      </c>
      <c r="B68" s="114" t="s">
        <v>82</v>
      </c>
      <c r="C68" s="114"/>
      <c r="D68" s="114"/>
      <c r="E68" s="114"/>
      <c r="F68" s="114"/>
      <c r="G68" s="114"/>
      <c r="H68" s="114"/>
      <c r="I68" s="114"/>
      <c r="J68" s="115"/>
    </row>
    <row r="69" spans="1:10" ht="34.15" customHeight="1">
      <c r="A69" s="32" t="s">
        <v>63</v>
      </c>
      <c r="B69" s="116" t="s">
        <v>86</v>
      </c>
      <c r="C69" s="116"/>
      <c r="D69" s="116"/>
      <c r="E69" s="116"/>
      <c r="F69" s="116"/>
      <c r="G69" s="116"/>
      <c r="H69" s="116"/>
      <c r="I69" s="116"/>
      <c r="J69" s="117"/>
    </row>
    <row r="70" spans="1:10" ht="45.75" customHeight="1">
      <c r="A70" s="32" t="s">
        <v>65</v>
      </c>
      <c r="B70" s="131"/>
      <c r="C70" s="131"/>
      <c r="D70" s="131"/>
      <c r="E70" s="131"/>
      <c r="F70" s="131"/>
      <c r="G70" s="131"/>
      <c r="H70" s="131"/>
      <c r="I70" s="131"/>
      <c r="J70" s="134"/>
    </row>
    <row r="71" spans="1:10" ht="47.25" customHeight="1">
      <c r="A71" s="32" t="s">
        <v>67</v>
      </c>
      <c r="B71" s="131"/>
      <c r="C71" s="131"/>
      <c r="D71" s="131"/>
      <c r="E71" s="131"/>
      <c r="F71" s="131"/>
      <c r="G71" s="131"/>
      <c r="H71" s="131"/>
      <c r="I71" s="131"/>
      <c r="J71" s="134"/>
    </row>
    <row r="72" spans="1:10" ht="24.75" customHeight="1">
      <c r="A72" s="32" t="s">
        <v>62</v>
      </c>
      <c r="B72" s="135" t="s">
        <v>83</v>
      </c>
      <c r="C72" s="135"/>
      <c r="D72" s="135"/>
      <c r="E72" s="135"/>
      <c r="F72" s="135"/>
      <c r="G72" s="135"/>
      <c r="H72" s="135"/>
      <c r="I72" s="135"/>
      <c r="J72" s="136"/>
    </row>
    <row r="73" spans="1:10" ht="30">
      <c r="A73" s="32" t="s">
        <v>63</v>
      </c>
      <c r="B73" s="116" t="s">
        <v>89</v>
      </c>
      <c r="C73" s="116"/>
      <c r="D73" s="116"/>
      <c r="E73" s="116"/>
      <c r="F73" s="116"/>
      <c r="G73" s="116"/>
      <c r="H73" s="116"/>
      <c r="I73" s="116"/>
      <c r="J73" s="117"/>
    </row>
    <row r="74" spans="1:10">
      <c r="A74" s="32" t="s">
        <v>65</v>
      </c>
      <c r="B74" s="131"/>
      <c r="C74" s="131"/>
      <c r="D74" s="131"/>
      <c r="E74" s="131"/>
      <c r="F74" s="131"/>
      <c r="G74" s="131"/>
      <c r="H74" s="131"/>
      <c r="I74" s="131"/>
      <c r="J74" s="134"/>
    </row>
    <row r="75" spans="1:10" ht="60.75" customHeight="1">
      <c r="A75" s="32" t="s">
        <v>67</v>
      </c>
      <c r="B75" s="131"/>
      <c r="C75" s="131"/>
      <c r="D75" s="131"/>
      <c r="E75" s="131"/>
      <c r="F75" s="131"/>
      <c r="G75" s="131"/>
      <c r="H75" s="131"/>
      <c r="I75" s="131"/>
      <c r="J75" s="134"/>
    </row>
    <row r="76" spans="1:10" ht="30" customHeight="1">
      <c r="A76" s="32" t="s">
        <v>62</v>
      </c>
      <c r="B76" s="135" t="s">
        <v>84</v>
      </c>
      <c r="C76" s="135"/>
      <c r="D76" s="135"/>
      <c r="E76" s="135"/>
      <c r="F76" s="135"/>
      <c r="G76" s="135"/>
      <c r="H76" s="135"/>
      <c r="I76" s="135"/>
      <c r="J76" s="136"/>
    </row>
    <row r="77" spans="1:10" ht="30" customHeight="1">
      <c r="A77" s="32" t="s">
        <v>63</v>
      </c>
      <c r="B77" s="116" t="s">
        <v>92</v>
      </c>
      <c r="C77" s="116"/>
      <c r="D77" s="116"/>
      <c r="E77" s="116"/>
      <c r="F77" s="116"/>
      <c r="G77" s="116"/>
      <c r="H77" s="116"/>
      <c r="I77" s="116"/>
      <c r="J77" s="117"/>
    </row>
    <row r="78" spans="1:10" ht="35.25" customHeight="1">
      <c r="A78" s="32" t="s">
        <v>65</v>
      </c>
      <c r="B78" s="131"/>
      <c r="C78" s="131"/>
      <c r="D78" s="131"/>
      <c r="E78" s="131"/>
      <c r="F78" s="131"/>
      <c r="G78" s="131"/>
      <c r="H78" s="131"/>
      <c r="I78" s="131"/>
      <c r="J78" s="134"/>
    </row>
    <row r="79" spans="1:10" ht="67.5" customHeight="1">
      <c r="A79" s="32" t="s">
        <v>67</v>
      </c>
      <c r="B79" s="131"/>
      <c r="C79" s="131"/>
      <c r="D79" s="131"/>
      <c r="E79" s="131"/>
      <c r="F79" s="131"/>
      <c r="G79" s="131"/>
      <c r="H79" s="131"/>
      <c r="I79" s="131"/>
      <c r="J79" s="134"/>
    </row>
    <row r="80" spans="1:10" ht="30.75" customHeight="1">
      <c r="A80" s="32" t="s">
        <v>62</v>
      </c>
      <c r="B80" s="135" t="s">
        <v>85</v>
      </c>
      <c r="C80" s="135"/>
      <c r="D80" s="135"/>
      <c r="E80" s="135"/>
      <c r="F80" s="135"/>
      <c r="G80" s="135"/>
      <c r="H80" s="135"/>
      <c r="I80" s="135"/>
      <c r="J80" s="136"/>
    </row>
    <row r="81" spans="1:10" ht="30">
      <c r="A81" s="32" t="s">
        <v>63</v>
      </c>
      <c r="B81" s="116" t="s">
        <v>159</v>
      </c>
      <c r="C81" s="116"/>
      <c r="D81" s="116"/>
      <c r="E81" s="116"/>
      <c r="F81" s="116"/>
      <c r="G81" s="116"/>
      <c r="H81" s="116"/>
      <c r="I81" s="116"/>
      <c r="J81" s="117"/>
    </row>
    <row r="82" spans="1:10" ht="29.25" customHeight="1">
      <c r="A82" s="32" t="s">
        <v>65</v>
      </c>
      <c r="B82" s="131"/>
      <c r="C82" s="132"/>
      <c r="D82" s="132"/>
      <c r="E82" s="132"/>
      <c r="F82" s="132"/>
      <c r="G82" s="132"/>
      <c r="H82" s="132"/>
      <c r="I82" s="132"/>
      <c r="J82" s="133"/>
    </row>
    <row r="83" spans="1:10" ht="30">
      <c r="A83" s="32" t="s">
        <v>67</v>
      </c>
      <c r="B83" s="131"/>
      <c r="C83" s="131"/>
      <c r="D83" s="131"/>
      <c r="E83" s="131"/>
      <c r="F83" s="131"/>
      <c r="G83" s="131"/>
      <c r="H83" s="131"/>
      <c r="I83" s="131"/>
      <c r="J83" s="134"/>
    </row>
    <row r="84" spans="1:10" ht="15.75">
      <c r="A84" s="92" t="s">
        <v>75</v>
      </c>
      <c r="B84" s="93"/>
      <c r="C84" s="93"/>
      <c r="D84" s="93"/>
      <c r="E84" s="93"/>
      <c r="F84" s="93"/>
      <c r="G84" s="93"/>
      <c r="H84" s="93"/>
      <c r="I84" s="93"/>
      <c r="J84" s="94"/>
    </row>
    <row r="85" spans="1:10" ht="15.75" customHeight="1">
      <c r="A85" s="140" t="s">
        <v>76</v>
      </c>
      <c r="B85" s="141"/>
      <c r="C85" s="141"/>
      <c r="D85" s="141"/>
      <c r="E85" s="141"/>
      <c r="F85" s="141"/>
      <c r="G85" s="141"/>
      <c r="H85" s="141"/>
      <c r="I85" s="141"/>
      <c r="J85" s="142"/>
    </row>
    <row r="86" spans="1:10" ht="5.25" customHeight="1">
      <c r="A86" s="166"/>
      <c r="B86" s="167"/>
      <c r="C86" s="167"/>
      <c r="D86" s="167"/>
      <c r="E86" s="167"/>
      <c r="F86" s="167"/>
      <c r="G86" s="167"/>
      <c r="H86" s="167"/>
      <c r="I86" s="167"/>
      <c r="J86" s="168"/>
    </row>
    <row r="87" spans="1:10" ht="6" customHeight="1"/>
    <row r="88" spans="1:10" ht="15.75">
      <c r="A88" s="92" t="s">
        <v>27</v>
      </c>
      <c r="B88" s="93"/>
      <c r="C88" s="93"/>
      <c r="D88" s="93"/>
      <c r="E88" s="93"/>
      <c r="F88" s="93"/>
      <c r="G88" s="93"/>
      <c r="H88" s="93"/>
      <c r="I88" s="93"/>
      <c r="J88" s="94"/>
    </row>
    <row r="89" spans="1:10" ht="15.75">
      <c r="A89" s="8" t="s">
        <v>28</v>
      </c>
      <c r="B89" s="170" t="s">
        <v>95</v>
      </c>
      <c r="C89" s="170"/>
      <c r="D89" s="170"/>
      <c r="E89" s="170"/>
      <c r="F89" s="170"/>
      <c r="G89" s="170"/>
      <c r="H89" s="170"/>
      <c r="I89" s="170"/>
      <c r="J89" s="171"/>
    </row>
    <row r="90" spans="1:10" ht="54.75" customHeight="1">
      <c r="A90" s="13" t="s">
        <v>30</v>
      </c>
      <c r="B90" s="116" t="s">
        <v>96</v>
      </c>
      <c r="C90" s="116"/>
      <c r="D90" s="116"/>
      <c r="E90" s="116"/>
      <c r="F90" s="116"/>
      <c r="G90" s="116"/>
      <c r="H90" s="116"/>
      <c r="I90" s="116"/>
      <c r="J90" s="117"/>
    </row>
    <row r="91" spans="1:10" ht="57.75" customHeight="1">
      <c r="A91" s="13" t="s">
        <v>32</v>
      </c>
      <c r="B91" s="116" t="s">
        <v>97</v>
      </c>
      <c r="C91" s="116"/>
      <c r="D91" s="116"/>
      <c r="E91" s="116"/>
      <c r="F91" s="116"/>
      <c r="G91" s="116"/>
      <c r="H91" s="116"/>
      <c r="I91" s="116"/>
      <c r="J91" s="117"/>
    </row>
    <row r="92" spans="1:10" ht="51" customHeight="1">
      <c r="A92" s="13" t="s">
        <v>34</v>
      </c>
      <c r="B92" s="116" t="s">
        <v>98</v>
      </c>
      <c r="C92" s="116"/>
      <c r="D92" s="116"/>
      <c r="E92" s="116"/>
      <c r="F92" s="116"/>
      <c r="G92" s="116"/>
      <c r="H92" s="116"/>
      <c r="I92" s="116"/>
      <c r="J92" s="117"/>
    </row>
    <row r="93" spans="1:10" ht="15.75">
      <c r="A93" s="92" t="s">
        <v>36</v>
      </c>
      <c r="B93" s="93"/>
      <c r="C93" s="93"/>
      <c r="D93" s="93"/>
      <c r="E93" s="93"/>
      <c r="F93" s="93"/>
      <c r="G93" s="93"/>
      <c r="H93" s="93"/>
      <c r="I93" s="93"/>
      <c r="J93" s="94"/>
    </row>
    <row r="94" spans="1:10" ht="15.75">
      <c r="A94" s="95" t="s">
        <v>37</v>
      </c>
      <c r="B94" s="96"/>
      <c r="C94" s="96"/>
      <c r="D94" s="96"/>
      <c r="E94" s="96"/>
      <c r="F94" s="96"/>
      <c r="G94" s="96"/>
      <c r="H94" s="96"/>
      <c r="I94" s="96"/>
      <c r="J94" s="97"/>
    </row>
    <row r="95" spans="1:10">
      <c r="A95" s="119" t="s">
        <v>38</v>
      </c>
      <c r="B95" s="120"/>
      <c r="C95" s="121" t="s">
        <v>39</v>
      </c>
      <c r="D95" s="122"/>
      <c r="E95" s="122"/>
      <c r="F95" s="122" t="s">
        <v>40</v>
      </c>
      <c r="G95" s="122"/>
      <c r="H95" s="120"/>
      <c r="I95" s="121" t="s">
        <v>41</v>
      </c>
      <c r="J95" s="123"/>
    </row>
    <row r="96" spans="1:10">
      <c r="A96" s="149"/>
      <c r="B96" s="128"/>
      <c r="C96" s="126"/>
      <c r="D96" s="127"/>
      <c r="E96" s="128"/>
      <c r="F96" s="126"/>
      <c r="G96" s="127"/>
      <c r="H96" s="128"/>
      <c r="I96" s="129">
        <f>IF(F96&gt;0,F96/C96,0)</f>
        <v>0</v>
      </c>
      <c r="J96" s="130"/>
    </row>
    <row r="97" spans="1:10" ht="15.75">
      <c r="A97" s="95" t="s">
        <v>42</v>
      </c>
      <c r="B97" s="96"/>
      <c r="C97" s="96"/>
      <c r="D97" s="96"/>
      <c r="E97" s="96"/>
      <c r="F97" s="96"/>
      <c r="G97" s="96"/>
      <c r="H97" s="96"/>
      <c r="I97" s="96"/>
      <c r="J97" s="97"/>
    </row>
    <row r="98" spans="1:10">
      <c r="A98" s="14"/>
      <c r="B98"/>
      <c r="C98" s="137" t="s">
        <v>148</v>
      </c>
      <c r="D98" s="138"/>
      <c r="E98" s="137" t="s">
        <v>44</v>
      </c>
      <c r="F98" s="138"/>
      <c r="G98" s="137" t="s">
        <v>45</v>
      </c>
      <c r="H98" s="137"/>
      <c r="I98" s="137" t="s">
        <v>46</v>
      </c>
      <c r="J98" s="139"/>
    </row>
    <row r="99" spans="1:10" ht="38.25">
      <c r="A99" s="15" t="s">
        <v>47</v>
      </c>
      <c r="B99" s="16" t="s">
        <v>48</v>
      </c>
      <c r="C99" s="16" t="s">
        <v>49</v>
      </c>
      <c r="D99" s="16" t="s">
        <v>50</v>
      </c>
      <c r="E99" s="16" t="s">
        <v>51</v>
      </c>
      <c r="F99" s="16" t="s">
        <v>52</v>
      </c>
      <c r="G99" s="16" t="s">
        <v>53</v>
      </c>
      <c r="H99" s="16" t="s">
        <v>54</v>
      </c>
      <c r="I99" s="16" t="s">
        <v>55</v>
      </c>
      <c r="J99" s="17" t="s">
        <v>56</v>
      </c>
    </row>
    <row r="100" spans="1:10" ht="48">
      <c r="A100" s="39" t="s">
        <v>99</v>
      </c>
      <c r="B100" s="19"/>
      <c r="C100" s="20"/>
      <c r="D100" s="22"/>
      <c r="E100" s="20"/>
      <c r="F100" s="22"/>
      <c r="G100" s="23"/>
      <c r="H100" s="22"/>
      <c r="I100" s="37">
        <f t="shared" ref="I100:J102" si="2">IF(G100&gt;0,G100/C100,0)</f>
        <v>0</v>
      </c>
      <c r="J100" s="25">
        <f t="shared" si="2"/>
        <v>0</v>
      </c>
    </row>
    <row r="101" spans="1:10" ht="48">
      <c r="A101" s="39" t="s">
        <v>100</v>
      </c>
      <c r="B101" s="27"/>
      <c r="C101" s="28"/>
      <c r="D101" s="30"/>
      <c r="E101" s="28"/>
      <c r="F101" s="30"/>
      <c r="G101" s="29"/>
      <c r="H101" s="30"/>
      <c r="I101" s="38">
        <f t="shared" si="2"/>
        <v>0</v>
      </c>
      <c r="J101" s="25">
        <f t="shared" si="2"/>
        <v>0</v>
      </c>
    </row>
    <row r="102" spans="1:10" ht="96">
      <c r="A102" s="39" t="s">
        <v>101</v>
      </c>
      <c r="B102" s="27"/>
      <c r="C102" s="28"/>
      <c r="D102" s="30"/>
      <c r="E102" s="28"/>
      <c r="F102" s="30"/>
      <c r="G102" s="29"/>
      <c r="H102" s="30"/>
      <c r="I102" s="38">
        <f t="shared" si="2"/>
        <v>0</v>
      </c>
      <c r="J102" s="25">
        <f t="shared" si="2"/>
        <v>0</v>
      </c>
    </row>
    <row r="103" spans="1:10" ht="15.75">
      <c r="A103" s="92" t="s">
        <v>60</v>
      </c>
      <c r="B103" s="93"/>
      <c r="C103" s="93"/>
      <c r="D103" s="93"/>
      <c r="E103" s="93"/>
      <c r="F103" s="93"/>
      <c r="G103" s="93"/>
      <c r="H103" s="93"/>
      <c r="I103" s="93"/>
      <c r="J103" s="94"/>
    </row>
    <row r="104" spans="1:10" ht="15.75">
      <c r="A104" s="95" t="s">
        <v>61</v>
      </c>
      <c r="B104" s="96"/>
      <c r="C104" s="96"/>
      <c r="D104" s="96"/>
      <c r="E104" s="96"/>
      <c r="F104" s="96"/>
      <c r="G104" s="96"/>
      <c r="H104" s="96"/>
      <c r="I104" s="96"/>
      <c r="J104" s="97"/>
    </row>
    <row r="105" spans="1:10">
      <c r="A105" s="32" t="s">
        <v>62</v>
      </c>
      <c r="B105" s="114" t="s">
        <v>99</v>
      </c>
      <c r="C105" s="114"/>
      <c r="D105" s="114"/>
      <c r="E105" s="114"/>
      <c r="F105" s="114"/>
      <c r="G105" s="114"/>
      <c r="H105" s="114"/>
      <c r="I105" s="114"/>
      <c r="J105" s="115"/>
    </row>
    <row r="106" spans="1:10" ht="30">
      <c r="A106" s="32" t="s">
        <v>63</v>
      </c>
      <c r="B106" s="116" t="s">
        <v>102</v>
      </c>
      <c r="C106" s="116"/>
      <c r="D106" s="116"/>
      <c r="E106" s="116"/>
      <c r="F106" s="116"/>
      <c r="G106" s="116"/>
      <c r="H106" s="116"/>
      <c r="I106" s="116"/>
      <c r="J106" s="117"/>
    </row>
    <row r="107" spans="1:10" ht="38.25" customHeight="1">
      <c r="A107" s="32" t="s">
        <v>65</v>
      </c>
      <c r="B107" s="131"/>
      <c r="C107" s="132"/>
      <c r="D107" s="132"/>
      <c r="E107" s="132"/>
      <c r="F107" s="132"/>
      <c r="G107" s="132"/>
      <c r="H107" s="132"/>
      <c r="I107" s="132"/>
      <c r="J107" s="133"/>
    </row>
    <row r="108" spans="1:10" ht="30">
      <c r="A108" s="32" t="s">
        <v>67</v>
      </c>
      <c r="B108" s="131"/>
      <c r="C108" s="131"/>
      <c r="D108" s="131"/>
      <c r="E108" s="131"/>
      <c r="F108" s="131"/>
      <c r="G108" s="131"/>
      <c r="H108" s="131"/>
      <c r="I108" s="131"/>
      <c r="J108" s="134"/>
    </row>
    <row r="109" spans="1:10">
      <c r="A109" s="32" t="s">
        <v>62</v>
      </c>
      <c r="B109" s="114" t="s">
        <v>100</v>
      </c>
      <c r="C109" s="114"/>
      <c r="D109" s="114"/>
      <c r="E109" s="114"/>
      <c r="F109" s="114"/>
      <c r="G109" s="114"/>
      <c r="H109" s="114"/>
      <c r="I109" s="114"/>
      <c r="J109" s="115"/>
    </row>
    <row r="110" spans="1:10" ht="30">
      <c r="A110" s="32" t="s">
        <v>63</v>
      </c>
      <c r="B110" s="131" t="s">
        <v>105</v>
      </c>
      <c r="C110" s="131"/>
      <c r="D110" s="131"/>
      <c r="E110" s="131"/>
      <c r="F110" s="131"/>
      <c r="G110" s="131"/>
      <c r="H110" s="131"/>
      <c r="I110" s="131"/>
      <c r="J110" s="134"/>
    </row>
    <row r="111" spans="1:10" ht="26.25" customHeight="1">
      <c r="A111" s="32" t="s">
        <v>65</v>
      </c>
      <c r="B111" s="131"/>
      <c r="C111" s="131"/>
      <c r="D111" s="131"/>
      <c r="E111" s="131"/>
      <c r="F111" s="131"/>
      <c r="G111" s="131"/>
      <c r="H111" s="131"/>
      <c r="I111" s="131"/>
      <c r="J111" s="134"/>
    </row>
    <row r="112" spans="1:10" ht="30">
      <c r="A112" s="32" t="s">
        <v>67</v>
      </c>
      <c r="B112" s="131"/>
      <c r="C112" s="132"/>
      <c r="D112" s="132"/>
      <c r="E112" s="132"/>
      <c r="F112" s="132"/>
      <c r="G112" s="132"/>
      <c r="H112" s="132"/>
      <c r="I112" s="132"/>
      <c r="J112" s="133"/>
    </row>
    <row r="113" spans="1:10" ht="28.5" customHeight="1">
      <c r="A113" s="32" t="s">
        <v>62</v>
      </c>
      <c r="B113" s="114" t="s">
        <v>101</v>
      </c>
      <c r="C113" s="114"/>
      <c r="D113" s="114"/>
      <c r="E113" s="114"/>
      <c r="F113" s="114"/>
      <c r="G113" s="114"/>
      <c r="H113" s="114"/>
      <c r="I113" s="114"/>
      <c r="J113" s="115"/>
    </row>
    <row r="114" spans="1:10" ht="30">
      <c r="A114" s="32" t="s">
        <v>63</v>
      </c>
      <c r="B114" s="116" t="s">
        <v>108</v>
      </c>
      <c r="C114" s="116"/>
      <c r="D114" s="116"/>
      <c r="E114" s="116"/>
      <c r="F114" s="116"/>
      <c r="G114" s="116"/>
      <c r="H114" s="116"/>
      <c r="I114" s="116"/>
      <c r="J114" s="117"/>
    </row>
    <row r="115" spans="1:10">
      <c r="A115" s="32" t="s">
        <v>65</v>
      </c>
      <c r="B115" s="131"/>
      <c r="C115" s="131"/>
      <c r="D115" s="131"/>
      <c r="E115" s="131"/>
      <c r="F115" s="131"/>
      <c r="G115" s="131"/>
      <c r="H115" s="131"/>
      <c r="I115" s="131"/>
      <c r="J115" s="134"/>
    </row>
    <row r="116" spans="1:10" ht="30">
      <c r="A116" s="32" t="s">
        <v>67</v>
      </c>
      <c r="B116" s="131"/>
      <c r="C116" s="131"/>
      <c r="D116" s="131"/>
      <c r="E116" s="131"/>
      <c r="F116" s="131"/>
      <c r="G116" s="131"/>
      <c r="H116" s="131"/>
      <c r="I116" s="131"/>
      <c r="J116" s="134"/>
    </row>
    <row r="117" spans="1:10" ht="15.75">
      <c r="A117" s="92" t="s">
        <v>75</v>
      </c>
      <c r="B117" s="93"/>
      <c r="C117" s="93"/>
      <c r="D117" s="93"/>
      <c r="E117" s="93"/>
      <c r="F117" s="93"/>
      <c r="G117" s="93"/>
      <c r="H117" s="93"/>
      <c r="I117" s="93"/>
      <c r="J117" s="94"/>
    </row>
    <row r="118" spans="1:10" ht="15.75">
      <c r="A118" s="140" t="s">
        <v>76</v>
      </c>
      <c r="B118" s="141"/>
      <c r="C118" s="141"/>
      <c r="D118" s="141"/>
      <c r="E118" s="141"/>
      <c r="F118" s="141"/>
      <c r="G118" s="141"/>
      <c r="H118" s="141"/>
      <c r="I118" s="141"/>
      <c r="J118" s="142"/>
    </row>
    <row r="119" spans="1:10">
      <c r="A119" s="150"/>
      <c r="B119" s="151"/>
      <c r="C119" s="151"/>
      <c r="D119" s="151"/>
      <c r="E119" s="151"/>
      <c r="F119" s="151"/>
      <c r="G119" s="151"/>
      <c r="H119" s="151"/>
      <c r="I119" s="151"/>
      <c r="J119" s="152"/>
    </row>
    <row r="120" spans="1:10" ht="15.75">
      <c r="A120" s="92" t="s">
        <v>27</v>
      </c>
      <c r="B120" s="93"/>
      <c r="C120" s="93"/>
      <c r="D120" s="93"/>
      <c r="E120" s="93"/>
      <c r="F120" s="93"/>
      <c r="G120" s="93"/>
      <c r="H120" s="93"/>
      <c r="I120" s="93"/>
      <c r="J120" s="94"/>
    </row>
    <row r="121" spans="1:10" ht="33" customHeight="1">
      <c r="A121" s="51" t="s">
        <v>28</v>
      </c>
      <c r="B121" s="172" t="s">
        <v>112</v>
      </c>
      <c r="C121" s="172"/>
      <c r="D121" s="172"/>
      <c r="E121" s="172"/>
      <c r="F121" s="172"/>
      <c r="G121" s="172"/>
      <c r="H121" s="172"/>
      <c r="I121" s="172"/>
      <c r="J121" s="173"/>
    </row>
    <row r="122" spans="1:10" ht="49.15" customHeight="1">
      <c r="A122" s="13" t="s">
        <v>30</v>
      </c>
      <c r="B122" s="116" t="s">
        <v>113</v>
      </c>
      <c r="C122" s="116"/>
      <c r="D122" s="116"/>
      <c r="E122" s="116"/>
      <c r="F122" s="116"/>
      <c r="G122" s="116"/>
      <c r="H122" s="116"/>
      <c r="I122" s="116"/>
      <c r="J122" s="117"/>
    </row>
    <row r="123" spans="1:10">
      <c r="A123" s="13" t="s">
        <v>32</v>
      </c>
      <c r="B123" s="131" t="s">
        <v>33</v>
      </c>
      <c r="C123" s="131"/>
      <c r="D123" s="131"/>
      <c r="E123" s="131"/>
      <c r="F123" s="131"/>
      <c r="G123" s="131"/>
      <c r="H123" s="131"/>
      <c r="I123" s="131"/>
      <c r="J123" s="134"/>
    </row>
    <row r="124" spans="1:10" ht="72.599999999999994" customHeight="1">
      <c r="A124" s="13" t="s">
        <v>34</v>
      </c>
      <c r="B124" s="131" t="s">
        <v>114</v>
      </c>
      <c r="C124" s="131"/>
      <c r="D124" s="131"/>
      <c r="E124" s="131"/>
      <c r="F124" s="131"/>
      <c r="G124" s="131"/>
      <c r="H124" s="131"/>
      <c r="I124" s="131"/>
      <c r="J124" s="134"/>
    </row>
    <row r="125" spans="1:10" ht="15.75">
      <c r="A125" s="92" t="s">
        <v>36</v>
      </c>
      <c r="B125" s="93"/>
      <c r="C125" s="93"/>
      <c r="D125" s="93"/>
      <c r="E125" s="93"/>
      <c r="F125" s="93"/>
      <c r="G125" s="93"/>
      <c r="H125" s="93"/>
      <c r="I125" s="93"/>
      <c r="J125" s="94"/>
    </row>
    <row r="126" spans="1:10" ht="15.75">
      <c r="A126" s="95" t="s">
        <v>37</v>
      </c>
      <c r="B126" s="96"/>
      <c r="C126" s="96"/>
      <c r="D126" s="96"/>
      <c r="E126" s="96"/>
      <c r="F126" s="96"/>
      <c r="G126" s="96"/>
      <c r="H126" s="96"/>
      <c r="I126" s="96"/>
      <c r="J126" s="97"/>
    </row>
    <row r="127" spans="1:10" ht="15" customHeight="1">
      <c r="A127" s="119" t="s">
        <v>38</v>
      </c>
      <c r="B127" s="120"/>
      <c r="C127" s="121" t="s">
        <v>39</v>
      </c>
      <c r="D127" s="122"/>
      <c r="E127" s="122"/>
      <c r="F127" s="122" t="s">
        <v>40</v>
      </c>
      <c r="G127" s="122"/>
      <c r="H127" s="120"/>
      <c r="I127" s="121" t="s">
        <v>41</v>
      </c>
      <c r="J127" s="123"/>
    </row>
    <row r="128" spans="1:10" ht="15" customHeight="1">
      <c r="A128" s="124"/>
      <c r="B128" s="125"/>
      <c r="C128" s="126"/>
      <c r="D128" s="127"/>
      <c r="E128" s="128"/>
      <c r="F128" s="126"/>
      <c r="G128" s="127"/>
      <c r="H128" s="128"/>
      <c r="I128" s="129">
        <f>IF(F128&gt;0,F128/C128,0)</f>
        <v>0</v>
      </c>
      <c r="J128" s="130"/>
    </row>
    <row r="129" spans="1:12" ht="15.75">
      <c r="A129" s="95" t="s">
        <v>42</v>
      </c>
      <c r="B129" s="96"/>
      <c r="C129" s="96"/>
      <c r="D129" s="96"/>
      <c r="E129" s="96"/>
      <c r="F129" s="96"/>
      <c r="G129" s="96"/>
      <c r="H129" s="96"/>
      <c r="I129" s="96"/>
      <c r="J129" s="97"/>
    </row>
    <row r="130" spans="1:12">
      <c r="A130" s="14"/>
      <c r="B130"/>
      <c r="C130" s="137" t="s">
        <v>148</v>
      </c>
      <c r="D130" s="138"/>
      <c r="E130" s="137" t="s">
        <v>44</v>
      </c>
      <c r="F130" s="138"/>
      <c r="G130" s="137" t="s">
        <v>45</v>
      </c>
      <c r="H130" s="137"/>
      <c r="I130" s="137" t="s">
        <v>46</v>
      </c>
      <c r="J130" s="139"/>
      <c r="L130" s="22">
        <v>926976.29</v>
      </c>
    </row>
    <row r="131" spans="1:12" ht="38.25">
      <c r="A131" s="15" t="s">
        <v>47</v>
      </c>
      <c r="B131" s="16" t="s">
        <v>48</v>
      </c>
      <c r="C131" s="16" t="s">
        <v>49</v>
      </c>
      <c r="D131" s="16" t="s">
        <v>50</v>
      </c>
      <c r="E131" s="16" t="s">
        <v>51</v>
      </c>
      <c r="F131" s="16" t="s">
        <v>52</v>
      </c>
      <c r="G131" s="16" t="s">
        <v>53</v>
      </c>
      <c r="H131" s="48" t="s">
        <v>54</v>
      </c>
      <c r="I131" s="16" t="s">
        <v>55</v>
      </c>
      <c r="J131" s="17" t="s">
        <v>56</v>
      </c>
      <c r="L131" s="22">
        <v>8290031.4000000004</v>
      </c>
    </row>
    <row r="132" spans="1:12" ht="62.25" customHeight="1">
      <c r="A132" s="18" t="s">
        <v>115</v>
      </c>
      <c r="B132" s="19"/>
      <c r="C132" s="20"/>
      <c r="D132" s="21"/>
      <c r="E132" s="20"/>
      <c r="F132" s="22"/>
      <c r="G132" s="46"/>
      <c r="H132" s="45"/>
      <c r="I132" s="47">
        <f t="shared" ref="I132:J134" si="3">IF(G132&gt;0,G132/C132,0)</f>
        <v>0</v>
      </c>
      <c r="J132" s="25">
        <f t="shared" si="3"/>
        <v>0</v>
      </c>
      <c r="L132" s="50">
        <f>SUM(L130:L131)</f>
        <v>9217007.6900000013</v>
      </c>
    </row>
    <row r="133" spans="1:12" ht="108">
      <c r="A133" s="26" t="s">
        <v>116</v>
      </c>
      <c r="B133" s="27"/>
      <c r="C133" s="20"/>
      <c r="D133" s="22"/>
      <c r="E133" s="28"/>
      <c r="F133" s="22"/>
      <c r="G133" s="29"/>
      <c r="H133" s="22"/>
      <c r="I133" s="24">
        <f t="shared" si="3"/>
        <v>0</v>
      </c>
      <c r="J133" s="25">
        <f t="shared" si="3"/>
        <v>0</v>
      </c>
    </row>
    <row r="134" spans="1:12" ht="120">
      <c r="A134" s="26" t="s">
        <v>117</v>
      </c>
      <c r="B134" s="27"/>
      <c r="C134" s="28"/>
      <c r="D134" s="30"/>
      <c r="E134" s="28"/>
      <c r="F134" s="30"/>
      <c r="G134" s="29"/>
      <c r="H134" s="30"/>
      <c r="I134" s="24">
        <f t="shared" si="3"/>
        <v>0</v>
      </c>
      <c r="J134" s="31">
        <f t="shared" si="3"/>
        <v>0</v>
      </c>
    </row>
    <row r="135" spans="1:12" ht="15.75">
      <c r="A135" s="92" t="s">
        <v>60</v>
      </c>
      <c r="B135" s="93"/>
      <c r="C135" s="93"/>
      <c r="D135" s="93"/>
      <c r="E135" s="93"/>
      <c r="F135" s="93"/>
      <c r="G135" s="93"/>
      <c r="H135" s="93"/>
      <c r="I135" s="93"/>
      <c r="J135" s="94"/>
    </row>
    <row r="136" spans="1:12" ht="15.75">
      <c r="A136" s="95" t="s">
        <v>61</v>
      </c>
      <c r="B136" s="96"/>
      <c r="C136" s="96"/>
      <c r="D136" s="96"/>
      <c r="E136" s="96"/>
      <c r="F136" s="96"/>
      <c r="G136" s="96"/>
      <c r="H136" s="96"/>
      <c r="I136" s="96"/>
      <c r="J136" s="97"/>
    </row>
    <row r="137" spans="1:12">
      <c r="A137" s="32" t="s">
        <v>62</v>
      </c>
      <c r="B137" s="114" t="s">
        <v>115</v>
      </c>
      <c r="C137" s="114"/>
      <c r="D137" s="114"/>
      <c r="E137" s="114"/>
      <c r="F137" s="114"/>
      <c r="G137" s="114"/>
      <c r="H137" s="114"/>
      <c r="I137" s="114"/>
      <c r="J137" s="115"/>
    </row>
    <row r="138" spans="1:12" ht="30">
      <c r="A138" s="32" t="s">
        <v>63</v>
      </c>
      <c r="B138" s="116" t="s">
        <v>118</v>
      </c>
      <c r="C138" s="116"/>
      <c r="D138" s="116"/>
      <c r="E138" s="116"/>
      <c r="F138" s="116"/>
      <c r="G138" s="116"/>
      <c r="H138" s="116"/>
      <c r="I138" s="116"/>
      <c r="J138" s="117"/>
    </row>
    <row r="139" spans="1:12" ht="31.5" customHeight="1">
      <c r="A139" s="32" t="s">
        <v>65</v>
      </c>
      <c r="B139" s="131"/>
      <c r="C139" s="131"/>
      <c r="D139" s="131"/>
      <c r="E139" s="131"/>
      <c r="F139" s="131"/>
      <c r="G139" s="131"/>
      <c r="H139" s="131"/>
      <c r="I139" s="131"/>
      <c r="J139" s="134"/>
    </row>
    <row r="140" spans="1:12" ht="30">
      <c r="A140" s="32" t="s">
        <v>67</v>
      </c>
      <c r="B140" s="131"/>
      <c r="C140" s="131"/>
      <c r="D140" s="131"/>
      <c r="E140" s="131"/>
      <c r="F140" s="131"/>
      <c r="G140" s="131"/>
      <c r="H140" s="131"/>
      <c r="I140" s="131"/>
      <c r="J140" s="134"/>
    </row>
    <row r="141" spans="1:12" ht="28.5" customHeight="1">
      <c r="A141" s="32" t="s">
        <v>62</v>
      </c>
      <c r="B141" s="135" t="s">
        <v>116</v>
      </c>
      <c r="C141" s="135"/>
      <c r="D141" s="135"/>
      <c r="E141" s="135"/>
      <c r="F141" s="135"/>
      <c r="G141" s="135"/>
      <c r="H141" s="135"/>
      <c r="I141" s="135"/>
      <c r="J141" s="136"/>
    </row>
    <row r="142" spans="1:12" ht="30">
      <c r="A142" s="32" t="s">
        <v>63</v>
      </c>
      <c r="B142" s="131" t="s">
        <v>121</v>
      </c>
      <c r="C142" s="131"/>
      <c r="D142" s="131"/>
      <c r="E142" s="131"/>
      <c r="F142" s="131"/>
      <c r="G142" s="131"/>
      <c r="H142" s="131"/>
      <c r="I142" s="131"/>
      <c r="J142" s="134"/>
    </row>
    <row r="143" spans="1:12" ht="33" customHeight="1">
      <c r="A143" s="32" t="s">
        <v>65</v>
      </c>
      <c r="B143" s="131"/>
      <c r="C143" s="132"/>
      <c r="D143" s="132"/>
      <c r="E143" s="132"/>
      <c r="F143" s="132"/>
      <c r="G143" s="132"/>
      <c r="H143" s="132"/>
      <c r="I143" s="132"/>
      <c r="J143" s="133"/>
    </row>
    <row r="144" spans="1:12" ht="69" customHeight="1">
      <c r="A144" s="32" t="s">
        <v>67</v>
      </c>
      <c r="B144" s="131"/>
      <c r="C144" s="131"/>
      <c r="D144" s="131"/>
      <c r="E144" s="131"/>
      <c r="F144" s="131"/>
      <c r="G144" s="131"/>
      <c r="H144" s="131"/>
      <c r="I144" s="131"/>
      <c r="J144" s="134"/>
    </row>
    <row r="145" spans="1:10" ht="33.75" customHeight="1">
      <c r="A145" s="32" t="s">
        <v>62</v>
      </c>
      <c r="B145" s="135" t="s">
        <v>117</v>
      </c>
      <c r="C145" s="135"/>
      <c r="D145" s="135"/>
      <c r="E145" s="135"/>
      <c r="F145" s="135"/>
      <c r="G145" s="135"/>
      <c r="H145" s="135"/>
      <c r="I145" s="135"/>
      <c r="J145" s="136"/>
    </row>
    <row r="146" spans="1:10" ht="36.75" customHeight="1">
      <c r="A146" s="32" t="s">
        <v>63</v>
      </c>
      <c r="B146" s="131" t="s">
        <v>124</v>
      </c>
      <c r="C146" s="131"/>
      <c r="D146" s="131"/>
      <c r="E146" s="131"/>
      <c r="F146" s="131"/>
      <c r="G146" s="131"/>
      <c r="H146" s="131"/>
      <c r="I146" s="131"/>
      <c r="J146" s="134"/>
    </row>
    <row r="147" spans="1:10" ht="51.75" customHeight="1">
      <c r="A147" s="32" t="s">
        <v>65</v>
      </c>
      <c r="B147" s="131"/>
      <c r="C147" s="132"/>
      <c r="D147" s="132"/>
      <c r="E147" s="132"/>
      <c r="F147" s="132"/>
      <c r="G147" s="132"/>
      <c r="H147" s="132"/>
      <c r="I147" s="132"/>
      <c r="J147" s="133"/>
    </row>
    <row r="148" spans="1:10" ht="65.25" customHeight="1">
      <c r="A148" s="32" t="s">
        <v>67</v>
      </c>
      <c r="B148" s="131"/>
      <c r="C148" s="131"/>
      <c r="D148" s="131"/>
      <c r="E148" s="131"/>
      <c r="F148" s="131"/>
      <c r="G148" s="131"/>
      <c r="H148" s="131"/>
      <c r="I148" s="131"/>
      <c r="J148" s="134"/>
    </row>
    <row r="149" spans="1:10" ht="15.75">
      <c r="A149" s="92" t="s">
        <v>75</v>
      </c>
      <c r="B149" s="93"/>
      <c r="C149" s="93"/>
      <c r="D149" s="93"/>
      <c r="E149" s="93"/>
      <c r="F149" s="93"/>
      <c r="G149" s="93"/>
      <c r="H149" s="93"/>
      <c r="I149" s="93"/>
      <c r="J149" s="94"/>
    </row>
    <row r="150" spans="1:10" ht="15.75">
      <c r="A150" s="140" t="s">
        <v>76</v>
      </c>
      <c r="B150" s="141"/>
      <c r="C150" s="141"/>
      <c r="D150" s="141"/>
      <c r="E150" s="141"/>
      <c r="F150" s="141"/>
      <c r="G150" s="141"/>
      <c r="H150" s="141"/>
      <c r="I150" s="141"/>
      <c r="J150" s="142"/>
    </row>
    <row r="151" spans="1:10">
      <c r="A151" s="143" t="s">
        <v>127</v>
      </c>
      <c r="B151" s="144"/>
      <c r="C151" s="144"/>
      <c r="D151" s="144"/>
      <c r="E151" s="144"/>
      <c r="F151" s="144"/>
      <c r="G151" s="144"/>
      <c r="H151" s="144"/>
      <c r="I151" s="144"/>
      <c r="J151" s="145"/>
    </row>
    <row r="152" spans="1:10">
      <c r="A152" s="154" t="s">
        <v>128</v>
      </c>
      <c r="B152" s="154"/>
      <c r="C152" s="154"/>
      <c r="D152" s="154"/>
      <c r="E152" s="154"/>
      <c r="F152" s="154"/>
      <c r="G152" s="154"/>
      <c r="H152" s="154"/>
      <c r="I152" s="154"/>
      <c r="J152" s="154"/>
    </row>
    <row r="153" spans="1:10" ht="9.75" customHeight="1">
      <c r="A153" s="34"/>
      <c r="B153" s="34"/>
      <c r="C153" s="34"/>
      <c r="D153" s="34"/>
      <c r="E153" s="34"/>
      <c r="F153" s="34"/>
      <c r="G153" s="34"/>
      <c r="H153" s="34"/>
      <c r="I153" s="34"/>
      <c r="J153" s="34"/>
    </row>
    <row r="154" spans="1:10">
      <c r="A154" s="41" t="s">
        <v>129</v>
      </c>
      <c r="B154" s="42"/>
    </row>
    <row r="155" spans="1:10">
      <c r="A155" s="41" t="s">
        <v>131</v>
      </c>
      <c r="B155" s="43"/>
    </row>
    <row r="156" spans="1:10">
      <c r="A156" s="41" t="s">
        <v>210</v>
      </c>
      <c r="B156" s="52"/>
      <c r="C156"/>
      <c r="E156"/>
      <c r="F156"/>
      <c r="G156"/>
      <c r="H156"/>
      <c r="I156"/>
      <c r="J156"/>
    </row>
    <row r="157" spans="1:10">
      <c r="A157" s="42"/>
    </row>
    <row r="158" spans="1:10" ht="15.75" customHeight="1">
      <c r="A158" s="155"/>
      <c r="B158" s="155"/>
      <c r="C158" s="155"/>
      <c r="D158" s="155"/>
      <c r="E158" s="155"/>
      <c r="F158" s="155"/>
      <c r="G158" s="155"/>
      <c r="H158" s="155"/>
      <c r="I158" s="155"/>
      <c r="J158" s="155"/>
    </row>
    <row r="159" spans="1:10" ht="15" customHeight="1">
      <c r="A159"/>
      <c r="B159"/>
      <c r="C159"/>
      <c r="D159"/>
      <c r="E159"/>
      <c r="F159"/>
      <c r="G159"/>
      <c r="H159"/>
      <c r="I159"/>
      <c r="J159"/>
    </row>
    <row r="160" spans="1:10" ht="30" customHeight="1">
      <c r="A160"/>
      <c r="B160"/>
      <c r="C160"/>
      <c r="D160"/>
      <c r="E160"/>
      <c r="F160"/>
      <c r="G160"/>
      <c r="H160"/>
      <c r="I160"/>
      <c r="J160"/>
    </row>
    <row r="161" customFormat="1"/>
    <row r="162" customFormat="1" ht="30" customHeight="1"/>
    <row r="163" customFormat="1"/>
    <row r="164" customFormat="1" ht="15.75" customHeight="1"/>
    <row r="165" customFormat="1" ht="15" customHeight="1"/>
    <row r="166" customFormat="1" ht="15" customHeight="1"/>
    <row r="167" customFormat="1"/>
    <row r="168" customFormat="1"/>
    <row r="169" customFormat="1"/>
    <row r="170" customFormat="1"/>
  </sheetData>
  <mergeCells count="172">
    <mergeCell ref="A151:J151"/>
    <mergeCell ref="A152:J152"/>
    <mergeCell ref="A158:J158"/>
    <mergeCell ref="A129:J129"/>
    <mergeCell ref="C130:D130"/>
    <mergeCell ref="E130:F130"/>
    <mergeCell ref="G130:H130"/>
    <mergeCell ref="I130:J130"/>
    <mergeCell ref="A135:J135"/>
    <mergeCell ref="A136:J136"/>
    <mergeCell ref="B137:J137"/>
    <mergeCell ref="B138:J138"/>
    <mergeCell ref="B139:J139"/>
    <mergeCell ref="B140:J140"/>
    <mergeCell ref="B141:J141"/>
    <mergeCell ref="B142:J142"/>
    <mergeCell ref="B143:J143"/>
    <mergeCell ref="B144:J144"/>
    <mergeCell ref="B145:J145"/>
    <mergeCell ref="B146:J146"/>
    <mergeCell ref="B147:J147"/>
    <mergeCell ref="B148:J148"/>
    <mergeCell ref="A149:J149"/>
    <mergeCell ref="A150:J150"/>
    <mergeCell ref="B121:J121"/>
    <mergeCell ref="B122:J122"/>
    <mergeCell ref="B123:J123"/>
    <mergeCell ref="B124:J124"/>
    <mergeCell ref="A125:J125"/>
    <mergeCell ref="A126:J126"/>
    <mergeCell ref="A127:B127"/>
    <mergeCell ref="C127:E127"/>
    <mergeCell ref="F127:H127"/>
    <mergeCell ref="I127:J127"/>
    <mergeCell ref="C96:E96"/>
    <mergeCell ref="F96:H96"/>
    <mergeCell ref="I96:J96"/>
    <mergeCell ref="A97:J97"/>
    <mergeCell ref="C98:D98"/>
    <mergeCell ref="E98:F98"/>
    <mergeCell ref="G98:H98"/>
    <mergeCell ref="I98:J98"/>
    <mergeCell ref="A128:B128"/>
    <mergeCell ref="C128:E128"/>
    <mergeCell ref="F128:H128"/>
    <mergeCell ref="I128:J128"/>
    <mergeCell ref="B109:J109"/>
    <mergeCell ref="B110:J110"/>
    <mergeCell ref="B111:J111"/>
    <mergeCell ref="B112:J112"/>
    <mergeCell ref="B113:J113"/>
    <mergeCell ref="B114:J114"/>
    <mergeCell ref="B115:J115"/>
    <mergeCell ref="B116:J116"/>
    <mergeCell ref="A117:J117"/>
    <mergeCell ref="A118:J118"/>
    <mergeCell ref="A119:J119"/>
    <mergeCell ref="A120:J120"/>
    <mergeCell ref="B78:J78"/>
    <mergeCell ref="B79:J79"/>
    <mergeCell ref="B80:J80"/>
    <mergeCell ref="A103:J103"/>
    <mergeCell ref="A104:J104"/>
    <mergeCell ref="B105:J105"/>
    <mergeCell ref="B106:J106"/>
    <mergeCell ref="B107:J107"/>
    <mergeCell ref="B108:J108"/>
    <mergeCell ref="A84:J84"/>
    <mergeCell ref="A85:J85"/>
    <mergeCell ref="A86:J86"/>
    <mergeCell ref="A88:J88"/>
    <mergeCell ref="B89:J89"/>
    <mergeCell ref="B90:J90"/>
    <mergeCell ref="B91:J91"/>
    <mergeCell ref="B92:J92"/>
    <mergeCell ref="A93:J93"/>
    <mergeCell ref="A94:J94"/>
    <mergeCell ref="A95:B95"/>
    <mergeCell ref="C95:E95"/>
    <mergeCell ref="F95:H95"/>
    <mergeCell ref="I95:J95"/>
    <mergeCell ref="A96:B96"/>
    <mergeCell ref="B81:J81"/>
    <mergeCell ref="B82:J82"/>
    <mergeCell ref="B83:J83"/>
    <mergeCell ref="A58:B58"/>
    <mergeCell ref="C58:E58"/>
    <mergeCell ref="F58:H58"/>
    <mergeCell ref="I58:J58"/>
    <mergeCell ref="A59:J59"/>
    <mergeCell ref="C60:D60"/>
    <mergeCell ref="E60:F60"/>
    <mergeCell ref="G60:H60"/>
    <mergeCell ref="I60:J60"/>
    <mergeCell ref="A66:J66"/>
    <mergeCell ref="A67:J67"/>
    <mergeCell ref="B68:J68"/>
    <mergeCell ref="B69:J69"/>
    <mergeCell ref="B70:J70"/>
    <mergeCell ref="B71:J71"/>
    <mergeCell ref="B72:J72"/>
    <mergeCell ref="B73:J73"/>
    <mergeCell ref="B74:J74"/>
    <mergeCell ref="B75:J75"/>
    <mergeCell ref="B76:J76"/>
    <mergeCell ref="B77:J77"/>
    <mergeCell ref="B52:J52"/>
    <mergeCell ref="B53:J53"/>
    <mergeCell ref="B54:J54"/>
    <mergeCell ref="A55:J55"/>
    <mergeCell ref="A56:J56"/>
    <mergeCell ref="A57:B57"/>
    <mergeCell ref="C57:E57"/>
    <mergeCell ref="F57:H57"/>
    <mergeCell ref="I57:J57"/>
    <mergeCell ref="A48:J48"/>
    <mergeCell ref="A50:J50"/>
    <mergeCell ref="B51:J51"/>
    <mergeCell ref="A26:J26"/>
    <mergeCell ref="C27:D27"/>
    <mergeCell ref="E27:F27"/>
    <mergeCell ref="G27:H27"/>
    <mergeCell ref="I27:J27"/>
    <mergeCell ref="A32:J32"/>
    <mergeCell ref="A33:J33"/>
    <mergeCell ref="B34:J34"/>
    <mergeCell ref="B35:J35"/>
    <mergeCell ref="B36:J36"/>
    <mergeCell ref="B37:J37"/>
    <mergeCell ref="B38:J38"/>
    <mergeCell ref="B39:J39"/>
    <mergeCell ref="B40:J40"/>
    <mergeCell ref="B41:J41"/>
    <mergeCell ref="B42:J42"/>
    <mergeCell ref="B43:J43"/>
    <mergeCell ref="B44:J44"/>
    <mergeCell ref="B45:J45"/>
    <mergeCell ref="A46:J46"/>
    <mergeCell ref="A47:J47"/>
    <mergeCell ref="A23:J23"/>
    <mergeCell ref="A24:B24"/>
    <mergeCell ref="C24:E24"/>
    <mergeCell ref="F24:H24"/>
    <mergeCell ref="I24:J24"/>
    <mergeCell ref="A25:B25"/>
    <mergeCell ref="C25:E25"/>
    <mergeCell ref="F25:H25"/>
    <mergeCell ref="I25:J25"/>
    <mergeCell ref="B20:J20"/>
    <mergeCell ref="B21:J21"/>
    <mergeCell ref="A22:J22"/>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C14:J14"/>
    <mergeCell ref="C15:J15"/>
    <mergeCell ref="C16:J16"/>
    <mergeCell ref="A17:J17"/>
    <mergeCell ref="B18:J18"/>
    <mergeCell ref="B19:J1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7 B42:J42 B38:J38 B80:J81 B109:J109 B113:J113 B137:J137 B145:J145 B141:J141"/>
    <dataValidation allowBlank="1" showInputMessage="1" showErrorMessage="1" prompt="¿En qué consiste el producto? su objetivo" sqref="B35:J35 B69:J69 B106:J106 B43:J43 B39:J39 B110:J110 B114:J114 B138:J138 B142:J142 B146"/>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Oportunidades de mejora identificadas" sqref="A48:J49 A86:J86 A119:J119 A151:J151 A153:J153"/>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61:A65 A131:A134"/>
    <dataValidation allowBlank="1" showInputMessage="1" showErrorMessage="1" prompt="Nombre del indicador" sqref="B28:B31 B61:B65 B99:B102 B131:B134"/>
    <dataValidation allowBlank="1" showInputMessage="1" showErrorMessage="1" prompt="Meta anual del indicador" sqref="E99 E61 E28 C28:C31 C61:C65 C99:C102 E131 C131:C134"/>
    <dataValidation allowBlank="1" showInputMessage="1" showErrorMessage="1" prompt="Monto presupuestado para el producto" sqref="F99 F61 F28 D28 E29:F31 D30:D31 E62:F65 D61:D65 E100:F102 D99:D102 F131 D131 E132:F134 D133:D134 H133"/>
    <dataValidation allowBlank="1" showInputMessage="1" showErrorMessage="1" prompt="Meta alcanzada en el trimestre" sqref="G28:G31 G61:G65 G99:G102 G131:G134"/>
    <dataValidation allowBlank="1" showInputMessage="1" showErrorMessage="1" prompt="Monto ejecutado en el trimestre" sqref="H28:H31 H61:H65 H99:H102 H131:H132 H134"/>
  </dataValidations>
  <pageMargins left="0.7" right="0.7" top="0.75" bottom="0.75" header="0.3" footer="0.3"/>
  <pageSetup orientation="landscape" r:id="rId1"/>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70"/>
  <sheetViews>
    <sheetView topLeftCell="A148" workbookViewId="0">
      <selection activeCell="A151" sqref="A151:J151"/>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07" t="s">
        <v>238</v>
      </c>
      <c r="E3" s="108"/>
      <c r="F3" s="108"/>
      <c r="G3" s="108"/>
      <c r="H3" s="109"/>
      <c r="I3" s="6">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ht="14.45" customHeight="1">
      <c r="A8" s="8" t="s">
        <v>9</v>
      </c>
      <c r="B8" s="116" t="s">
        <v>10</v>
      </c>
      <c r="C8" s="116"/>
      <c r="D8" s="116"/>
      <c r="E8" s="116"/>
      <c r="F8" s="116"/>
      <c r="G8" s="116"/>
      <c r="H8" s="116"/>
      <c r="I8" s="116"/>
      <c r="J8" s="117"/>
    </row>
    <row r="9" spans="1:10" ht="15" customHeight="1">
      <c r="A9" s="9" t="s">
        <v>11</v>
      </c>
      <c r="B9" s="116" t="s">
        <v>12</v>
      </c>
      <c r="C9" s="116"/>
      <c r="D9" s="116"/>
      <c r="E9" s="116"/>
      <c r="F9" s="116"/>
      <c r="G9" s="116"/>
      <c r="H9" s="116"/>
      <c r="I9" s="116"/>
      <c r="J9" s="117"/>
    </row>
    <row r="10" spans="1:10" ht="14.45" customHeight="1">
      <c r="A10" s="9" t="s">
        <v>13</v>
      </c>
      <c r="B10" s="116" t="s">
        <v>14</v>
      </c>
      <c r="C10" s="116"/>
      <c r="D10" s="116"/>
      <c r="E10" s="116"/>
      <c r="F10" s="116"/>
      <c r="G10" s="116"/>
      <c r="H10" s="116"/>
      <c r="I10" s="116"/>
      <c r="J10" s="117"/>
    </row>
    <row r="11" spans="1:10" ht="31.5" customHeight="1">
      <c r="A11" s="8" t="s">
        <v>15</v>
      </c>
      <c r="B11" s="116" t="s">
        <v>136</v>
      </c>
      <c r="C11" s="116"/>
      <c r="D11" s="116"/>
      <c r="E11" s="116"/>
      <c r="F11" s="116"/>
      <c r="G11" s="116"/>
      <c r="H11" s="116"/>
      <c r="I11" s="116"/>
      <c r="J11" s="117"/>
    </row>
    <row r="12" spans="1:10" ht="30.75" customHeight="1">
      <c r="A12" s="8" t="s">
        <v>17</v>
      </c>
      <c r="B12" s="116" t="s">
        <v>137</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c r="A18" s="8" t="s">
        <v>28</v>
      </c>
      <c r="B18" s="176" t="s">
        <v>29</v>
      </c>
      <c r="C18" s="176"/>
      <c r="D18" s="176"/>
      <c r="E18" s="176"/>
      <c r="F18" s="176"/>
      <c r="G18" s="176"/>
      <c r="H18" s="176"/>
      <c r="I18" s="176"/>
      <c r="J18" s="177"/>
    </row>
    <row r="19" spans="1:10" ht="49.15" customHeight="1">
      <c r="A19" s="13" t="s">
        <v>30</v>
      </c>
      <c r="B19" s="116" t="s">
        <v>138</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72.59999999999999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24">
        <v>14274980</v>
      </c>
      <c r="B25" s="125"/>
      <c r="C25" s="126">
        <v>21474960</v>
      </c>
      <c r="D25" s="127"/>
      <c r="E25" s="128"/>
      <c r="F25" s="126">
        <v>15306098.870000001</v>
      </c>
      <c r="G25" s="127"/>
      <c r="H25" s="128"/>
      <c r="I25" s="129">
        <f>IF(F25&gt;0,F25/C25,0)</f>
        <v>0.71274167076446249</v>
      </c>
      <c r="J25" s="130"/>
    </row>
    <row r="26" spans="1:10" ht="15.75">
      <c r="A26" s="95" t="s">
        <v>42</v>
      </c>
      <c r="B26" s="96"/>
      <c r="C26" s="96"/>
      <c r="D26" s="96"/>
      <c r="E26" s="96"/>
      <c r="F26" s="96"/>
      <c r="G26" s="96"/>
      <c r="H26" s="96"/>
      <c r="I26" s="96"/>
      <c r="J26" s="97"/>
    </row>
    <row r="27" spans="1:10">
      <c r="A27" s="14"/>
      <c r="B27"/>
      <c r="C27" s="137" t="s">
        <v>43</v>
      </c>
      <c r="D27" s="138"/>
      <c r="E27" s="137" t="s">
        <v>44</v>
      </c>
      <c r="F27" s="138"/>
      <c r="G27" s="137" t="s">
        <v>45</v>
      </c>
      <c r="H27" s="137"/>
      <c r="I27" s="137" t="s">
        <v>46</v>
      </c>
      <c r="J27" s="139"/>
    </row>
    <row r="28" spans="1:10" ht="38.25">
      <c r="A28" s="15" t="s">
        <v>47</v>
      </c>
      <c r="B28" s="16" t="s">
        <v>48</v>
      </c>
      <c r="C28" s="16" t="s">
        <v>49</v>
      </c>
      <c r="D28" s="16" t="s">
        <v>50</v>
      </c>
      <c r="E28" s="16" t="s">
        <v>51</v>
      </c>
      <c r="F28" s="16" t="s">
        <v>52</v>
      </c>
      <c r="G28" s="16" t="s">
        <v>53</v>
      </c>
      <c r="H28" s="48" t="s">
        <v>54</v>
      </c>
      <c r="I28" s="16" t="s">
        <v>55</v>
      </c>
      <c r="J28" s="17" t="s">
        <v>56</v>
      </c>
    </row>
    <row r="29" spans="1:10" ht="39" customHeight="1">
      <c r="A29" s="18" t="s">
        <v>139</v>
      </c>
      <c r="B29" s="19"/>
      <c r="C29" s="20">
        <v>190</v>
      </c>
      <c r="D29" s="22">
        <v>14274960</v>
      </c>
      <c r="E29" s="20">
        <v>70</v>
      </c>
      <c r="F29" s="22">
        <v>2990567.55</v>
      </c>
      <c r="G29" s="46">
        <v>40</v>
      </c>
      <c r="H29" s="22">
        <v>2950198.55</v>
      </c>
      <c r="I29" s="47">
        <f>IF(G29&gt;0,G29/C29,0)</f>
        <v>0.21052631578947367</v>
      </c>
      <c r="J29" s="25">
        <f>IF(H29&gt;0,H29/D29,0)</f>
        <v>0.20666947928400498</v>
      </c>
    </row>
    <row r="30" spans="1:10" ht="48">
      <c r="A30" s="26" t="s">
        <v>140</v>
      </c>
      <c r="B30" s="27"/>
      <c r="C30" s="20">
        <v>76</v>
      </c>
      <c r="D30" s="22">
        <v>3600000</v>
      </c>
      <c r="E30" s="28">
        <v>21</v>
      </c>
      <c r="F30" s="22">
        <v>1800000</v>
      </c>
      <c r="G30" s="29">
        <v>11</v>
      </c>
      <c r="H30" s="49">
        <v>1800000</v>
      </c>
      <c r="I30" s="24">
        <f t="shared" ref="I30:J31" si="0">IF(G30&gt;0,G30/C30,0)</f>
        <v>0.14473684210526316</v>
      </c>
      <c r="J30" s="25">
        <f t="shared" si="0"/>
        <v>0.5</v>
      </c>
    </row>
    <row r="31" spans="1:10" ht="36">
      <c r="A31" s="26" t="s">
        <v>141</v>
      </c>
      <c r="B31" s="27"/>
      <c r="C31" s="28">
        <v>717</v>
      </c>
      <c r="D31" s="30">
        <v>3600000</v>
      </c>
      <c r="E31" s="28">
        <v>192</v>
      </c>
      <c r="F31" s="30">
        <v>1800000</v>
      </c>
      <c r="G31" s="29">
        <v>144</v>
      </c>
      <c r="H31" s="30">
        <v>1800000</v>
      </c>
      <c r="I31" s="24">
        <f t="shared" si="0"/>
        <v>0.20083682008368201</v>
      </c>
      <c r="J31" s="31">
        <f t="shared" si="0"/>
        <v>0.5</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78" t="s">
        <v>139</v>
      </c>
      <c r="C34" s="178"/>
      <c r="D34" s="178"/>
      <c r="E34" s="178"/>
      <c r="F34" s="178"/>
      <c r="G34" s="178"/>
      <c r="H34" s="178"/>
      <c r="I34" s="178"/>
      <c r="J34" s="179"/>
    </row>
    <row r="35" spans="1:10" ht="30">
      <c r="A35" s="32" t="s">
        <v>63</v>
      </c>
      <c r="B35" s="116" t="s">
        <v>64</v>
      </c>
      <c r="C35" s="116"/>
      <c r="D35" s="116"/>
      <c r="E35" s="116"/>
      <c r="F35" s="116"/>
      <c r="G35" s="116"/>
      <c r="H35" s="116"/>
      <c r="I35" s="116"/>
      <c r="J35" s="117"/>
    </row>
    <row r="36" spans="1:10" ht="31.5" customHeight="1">
      <c r="A36" s="32" t="s">
        <v>65</v>
      </c>
      <c r="B36" s="131" t="s">
        <v>239</v>
      </c>
      <c r="C36" s="131"/>
      <c r="D36" s="131"/>
      <c r="E36" s="131"/>
      <c r="F36" s="131"/>
      <c r="G36" s="131"/>
      <c r="H36" s="131"/>
      <c r="I36" s="131"/>
      <c r="J36" s="134"/>
    </row>
    <row r="37" spans="1:10" ht="87" customHeight="1">
      <c r="A37" s="32" t="s">
        <v>67</v>
      </c>
      <c r="B37" s="131" t="s">
        <v>240</v>
      </c>
      <c r="C37" s="131"/>
      <c r="D37" s="131"/>
      <c r="E37" s="131"/>
      <c r="F37" s="131"/>
      <c r="G37" s="131"/>
      <c r="H37" s="131"/>
      <c r="I37" s="131"/>
      <c r="J37" s="134"/>
    </row>
    <row r="38" spans="1:10">
      <c r="A38" s="32" t="s">
        <v>62</v>
      </c>
      <c r="B38" s="180" t="s">
        <v>140</v>
      </c>
      <c r="C38" s="180"/>
      <c r="D38" s="180"/>
      <c r="E38" s="180"/>
      <c r="F38" s="180"/>
      <c r="G38" s="180"/>
      <c r="H38" s="180"/>
      <c r="I38" s="180"/>
      <c r="J38" s="181"/>
    </row>
    <row r="39" spans="1:10" ht="30">
      <c r="A39" s="32" t="s">
        <v>63</v>
      </c>
      <c r="B39" s="131" t="s">
        <v>69</v>
      </c>
      <c r="C39" s="131"/>
      <c r="D39" s="131"/>
      <c r="E39" s="131"/>
      <c r="F39" s="131"/>
      <c r="G39" s="131"/>
      <c r="H39" s="131"/>
      <c r="I39" s="131"/>
      <c r="J39" s="134"/>
    </row>
    <row r="40" spans="1:10" ht="33" customHeight="1">
      <c r="A40" s="32" t="s">
        <v>65</v>
      </c>
      <c r="B40" s="131" t="s">
        <v>241</v>
      </c>
      <c r="C40" s="131"/>
      <c r="D40" s="131"/>
      <c r="E40" s="131"/>
      <c r="F40" s="131"/>
      <c r="G40" s="131"/>
      <c r="H40" s="131"/>
      <c r="I40" s="131"/>
      <c r="J40" s="134"/>
    </row>
    <row r="41" spans="1:10" ht="109.5" customHeight="1">
      <c r="A41" s="32" t="s">
        <v>67</v>
      </c>
      <c r="B41" s="131" t="s">
        <v>242</v>
      </c>
      <c r="C41" s="131"/>
      <c r="D41" s="131"/>
      <c r="E41" s="131"/>
      <c r="F41" s="131"/>
      <c r="G41" s="131"/>
      <c r="H41" s="131"/>
      <c r="I41" s="131"/>
      <c r="J41" s="134"/>
    </row>
    <row r="42" spans="1:10">
      <c r="A42" s="32" t="s">
        <v>62</v>
      </c>
      <c r="B42" s="180" t="s">
        <v>141</v>
      </c>
      <c r="C42" s="180"/>
      <c r="D42" s="180"/>
      <c r="E42" s="180"/>
      <c r="F42" s="180"/>
      <c r="G42" s="180"/>
      <c r="H42" s="180"/>
      <c r="I42" s="180"/>
      <c r="J42" s="181"/>
    </row>
    <row r="43" spans="1:10" ht="30">
      <c r="A43" s="32" t="s">
        <v>63</v>
      </c>
      <c r="B43" s="131" t="s">
        <v>72</v>
      </c>
      <c r="C43" s="131"/>
      <c r="D43" s="131"/>
      <c r="E43" s="131"/>
      <c r="F43" s="131"/>
      <c r="G43" s="131"/>
      <c r="H43" s="131"/>
      <c r="I43" s="131"/>
      <c r="J43" s="134"/>
    </row>
    <row r="44" spans="1:10" ht="21" customHeight="1">
      <c r="A44" s="32" t="s">
        <v>65</v>
      </c>
      <c r="B44" s="131" t="s">
        <v>243</v>
      </c>
      <c r="C44" s="131"/>
      <c r="D44" s="131"/>
      <c r="E44" s="131"/>
      <c r="F44" s="131"/>
      <c r="G44" s="131"/>
      <c r="H44" s="131"/>
      <c r="I44" s="131"/>
      <c r="J44" s="134"/>
    </row>
    <row r="45" spans="1:10" ht="93.75" customHeight="1">
      <c r="A45" s="32" t="s">
        <v>67</v>
      </c>
      <c r="B45" s="131" t="s">
        <v>244</v>
      </c>
      <c r="C45" s="131"/>
      <c r="D45" s="131"/>
      <c r="E45" s="131"/>
      <c r="F45" s="131"/>
      <c r="G45" s="131"/>
      <c r="H45" s="131"/>
      <c r="I45" s="131"/>
      <c r="J45" s="134"/>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ht="12.95" customHeight="1">
      <c r="A48" s="143"/>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c r="A51" s="8" t="s">
        <v>28</v>
      </c>
      <c r="B51" s="178" t="s">
        <v>78</v>
      </c>
      <c r="C51" s="178"/>
      <c r="D51" s="178"/>
      <c r="E51" s="178"/>
      <c r="F51" s="178"/>
      <c r="G51" s="178"/>
      <c r="H51" s="178"/>
      <c r="I51" s="178"/>
      <c r="J51" s="179"/>
    </row>
    <row r="52" spans="1:11" ht="79.150000000000006" customHeight="1">
      <c r="A52" s="13" t="s">
        <v>30</v>
      </c>
      <c r="B52" s="116" t="s">
        <v>79</v>
      </c>
      <c r="C52" s="116"/>
      <c r="D52" s="116"/>
      <c r="E52" s="116"/>
      <c r="F52" s="116"/>
      <c r="G52" s="116"/>
      <c r="H52" s="116"/>
      <c r="I52" s="116"/>
      <c r="J52" s="117"/>
    </row>
    <row r="53" spans="1:11" ht="28.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v>226899040</v>
      </c>
      <c r="B58" s="125"/>
      <c r="C58" s="146">
        <f>SUM(D62:D65)</f>
        <v>232054040</v>
      </c>
      <c r="D58" s="147"/>
      <c r="E58" s="148"/>
      <c r="F58" s="126">
        <v>173304171.23000005</v>
      </c>
      <c r="G58" s="127"/>
      <c r="H58" s="128"/>
      <c r="I58" s="129">
        <f>IF(F58&gt;0,F58/C58,0)</f>
        <v>0.74682677892615035</v>
      </c>
      <c r="J58" s="130"/>
      <c r="K58" s="36"/>
    </row>
    <row r="59" spans="1:11" ht="15.75">
      <c r="A59" s="95" t="s">
        <v>42</v>
      </c>
      <c r="B59" s="96"/>
      <c r="C59" s="96"/>
      <c r="D59" s="96"/>
      <c r="E59" s="96"/>
      <c r="F59" s="96"/>
      <c r="G59" s="96"/>
      <c r="H59" s="96"/>
      <c r="I59" s="96"/>
      <c r="J59" s="97"/>
    </row>
    <row r="60" spans="1:11">
      <c r="A60" s="14"/>
      <c r="B60"/>
      <c r="C60" s="137" t="s">
        <v>148</v>
      </c>
      <c r="D60" s="138"/>
      <c r="E60" s="137" t="s">
        <v>44</v>
      </c>
      <c r="F60" s="138"/>
      <c r="G60" s="137" t="s">
        <v>45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149</v>
      </c>
      <c r="B62" s="19"/>
      <c r="C62" s="20">
        <v>400</v>
      </c>
      <c r="D62" s="22">
        <v>33632200</v>
      </c>
      <c r="E62" s="29">
        <v>125</v>
      </c>
      <c r="F62" s="22">
        <v>8890454.1099999994</v>
      </c>
      <c r="G62" s="23">
        <v>124</v>
      </c>
      <c r="H62" s="22">
        <v>8890454.1099999994</v>
      </c>
      <c r="I62" s="37">
        <f>IF(G62&gt;0,G62/C62,0)</f>
        <v>0.31</v>
      </c>
      <c r="J62" s="25">
        <f>IF(H62&gt;0,H62/D62,0)</f>
        <v>0.26434351930590327</v>
      </c>
    </row>
    <row r="63" spans="1:11" ht="72">
      <c r="A63" s="26" t="s">
        <v>150</v>
      </c>
      <c r="B63" s="27"/>
      <c r="C63" s="28">
        <v>10400</v>
      </c>
      <c r="D63" s="30">
        <v>193671840</v>
      </c>
      <c r="E63" s="29">
        <v>3200</v>
      </c>
      <c r="F63" s="30">
        <v>47715818.310000002</v>
      </c>
      <c r="G63" s="29">
        <v>3568</v>
      </c>
      <c r="H63" s="30">
        <v>49958726.729999997</v>
      </c>
      <c r="I63" s="38">
        <f>IF(G63&gt;0,G63/C63,0)</f>
        <v>0.34307692307692306</v>
      </c>
      <c r="J63" s="31">
        <f>IF(H63&gt;0,H63/D63,0)</f>
        <v>0.25795555373460588</v>
      </c>
    </row>
    <row r="64" spans="1:11" ht="60">
      <c r="A64" s="39" t="s">
        <v>151</v>
      </c>
      <c r="B64" s="27"/>
      <c r="C64" s="28">
        <v>186</v>
      </c>
      <c r="D64" s="30">
        <v>2050000</v>
      </c>
      <c r="E64" s="29">
        <v>74</v>
      </c>
      <c r="F64" s="30">
        <v>1000000</v>
      </c>
      <c r="G64" s="29">
        <v>46</v>
      </c>
      <c r="H64" s="30">
        <v>1000000</v>
      </c>
      <c r="I64" s="38">
        <f t="shared" ref="I64:I65" si="1">IF(G64&gt;0,G64/C64,0)</f>
        <v>0.24731182795698925</v>
      </c>
      <c r="J64" s="25">
        <f>IF(H64&gt;0,H64/D64,0)</f>
        <v>0.48780487804878048</v>
      </c>
    </row>
    <row r="65" spans="1:10" ht="72">
      <c r="A65" s="26" t="s">
        <v>85</v>
      </c>
      <c r="B65" s="27"/>
      <c r="C65" s="28">
        <v>3</v>
      </c>
      <c r="D65" s="30">
        <v>2700000</v>
      </c>
      <c r="E65" s="29">
        <v>1</v>
      </c>
      <c r="F65" s="30">
        <v>1700000</v>
      </c>
      <c r="G65" s="29">
        <v>1</v>
      </c>
      <c r="H65" s="30">
        <v>1700000</v>
      </c>
      <c r="I65" s="38">
        <f t="shared" si="1"/>
        <v>0.33333333333333331</v>
      </c>
      <c r="J65" s="77">
        <f>IF(H65&gt;0,H65/F65,0)</f>
        <v>1</v>
      </c>
    </row>
    <row r="66" spans="1:10" ht="15.75">
      <c r="A66" s="92" t="s">
        <v>60</v>
      </c>
      <c r="B66" s="93"/>
      <c r="C66" s="93"/>
      <c r="D66" s="93"/>
      <c r="E66" s="93"/>
      <c r="F66" s="93"/>
      <c r="G66" s="93"/>
      <c r="H66" s="93"/>
      <c r="I66" s="93"/>
      <c r="J66" s="94"/>
    </row>
    <row r="67" spans="1:10" ht="15.75">
      <c r="A67" s="95" t="s">
        <v>61</v>
      </c>
      <c r="B67" s="96"/>
      <c r="C67" s="96"/>
      <c r="D67" s="96"/>
      <c r="E67" s="96"/>
      <c r="F67" s="96"/>
      <c r="G67" s="96"/>
      <c r="H67" s="96"/>
      <c r="I67" s="96"/>
      <c r="J67" s="97"/>
    </row>
    <row r="68" spans="1:10" ht="27" customHeight="1">
      <c r="A68" s="32" t="s">
        <v>62</v>
      </c>
      <c r="B68" s="178" t="s">
        <v>149</v>
      </c>
      <c r="C68" s="178"/>
      <c r="D68" s="178"/>
      <c r="E68" s="178"/>
      <c r="F68" s="178"/>
      <c r="G68" s="178"/>
      <c r="H68" s="178"/>
      <c r="I68" s="178"/>
      <c r="J68" s="179"/>
    </row>
    <row r="69" spans="1:10" ht="34.15" customHeight="1">
      <c r="A69" s="32" t="s">
        <v>63</v>
      </c>
      <c r="B69" s="116" t="s">
        <v>86</v>
      </c>
      <c r="C69" s="116"/>
      <c r="D69" s="116"/>
      <c r="E69" s="116"/>
      <c r="F69" s="116"/>
      <c r="G69" s="116"/>
      <c r="H69" s="116"/>
      <c r="I69" s="116"/>
      <c r="J69" s="117"/>
    </row>
    <row r="70" spans="1:10" ht="45.75" customHeight="1">
      <c r="A70" s="32" t="s">
        <v>65</v>
      </c>
      <c r="B70" s="131" t="s">
        <v>245</v>
      </c>
      <c r="C70" s="131"/>
      <c r="D70" s="131"/>
      <c r="E70" s="131"/>
      <c r="F70" s="131"/>
      <c r="G70" s="131"/>
      <c r="H70" s="131"/>
      <c r="I70" s="131"/>
      <c r="J70" s="134"/>
    </row>
    <row r="71" spans="1:10" ht="47.25" customHeight="1">
      <c r="A71" s="32" t="s">
        <v>67</v>
      </c>
      <c r="B71" s="131" t="s">
        <v>246</v>
      </c>
      <c r="C71" s="131"/>
      <c r="D71" s="131"/>
      <c r="E71" s="131"/>
      <c r="F71" s="131"/>
      <c r="G71" s="131"/>
      <c r="H71" s="131"/>
      <c r="I71" s="131"/>
      <c r="J71" s="134"/>
    </row>
    <row r="72" spans="1:10" ht="24.75" customHeight="1">
      <c r="A72" s="32" t="s">
        <v>62</v>
      </c>
      <c r="B72" s="180" t="s">
        <v>150</v>
      </c>
      <c r="C72" s="180"/>
      <c r="D72" s="180"/>
      <c r="E72" s="180"/>
      <c r="F72" s="180"/>
      <c r="G72" s="180"/>
      <c r="H72" s="180"/>
      <c r="I72" s="180"/>
      <c r="J72" s="181"/>
    </row>
    <row r="73" spans="1:10" ht="30">
      <c r="A73" s="32" t="s">
        <v>63</v>
      </c>
      <c r="B73" s="116" t="s">
        <v>89</v>
      </c>
      <c r="C73" s="116"/>
      <c r="D73" s="116"/>
      <c r="E73" s="116"/>
      <c r="F73" s="116"/>
      <c r="G73" s="116"/>
      <c r="H73" s="116"/>
      <c r="I73" s="116"/>
      <c r="J73" s="117"/>
    </row>
    <row r="74" spans="1:10">
      <c r="A74" s="32" t="s">
        <v>65</v>
      </c>
      <c r="B74" s="131" t="s">
        <v>247</v>
      </c>
      <c r="C74" s="131"/>
      <c r="D74" s="131"/>
      <c r="E74" s="131"/>
      <c r="F74" s="131"/>
      <c r="G74" s="131"/>
      <c r="H74" s="131"/>
      <c r="I74" s="131"/>
      <c r="J74" s="134"/>
    </row>
    <row r="75" spans="1:10" ht="98.25" customHeight="1">
      <c r="A75" s="32" t="s">
        <v>67</v>
      </c>
      <c r="B75" s="131" t="s">
        <v>248</v>
      </c>
      <c r="C75" s="131"/>
      <c r="D75" s="131"/>
      <c r="E75" s="131"/>
      <c r="F75" s="131"/>
      <c r="G75" s="131"/>
      <c r="H75" s="131"/>
      <c r="I75" s="131"/>
      <c r="J75" s="134"/>
    </row>
    <row r="76" spans="1:10" ht="30" customHeight="1">
      <c r="A76" s="32" t="s">
        <v>62</v>
      </c>
      <c r="B76" s="180" t="s">
        <v>151</v>
      </c>
      <c r="C76" s="180"/>
      <c r="D76" s="180"/>
      <c r="E76" s="180"/>
      <c r="F76" s="180"/>
      <c r="G76" s="180"/>
      <c r="H76" s="180"/>
      <c r="I76" s="180"/>
      <c r="J76" s="181"/>
    </row>
    <row r="77" spans="1:10" ht="30" customHeight="1">
      <c r="A77" s="32" t="s">
        <v>63</v>
      </c>
      <c r="B77" s="116" t="s">
        <v>92</v>
      </c>
      <c r="C77" s="116"/>
      <c r="D77" s="116"/>
      <c r="E77" s="116"/>
      <c r="F77" s="116"/>
      <c r="G77" s="116"/>
      <c r="H77" s="116"/>
      <c r="I77" s="116"/>
      <c r="J77" s="117"/>
    </row>
    <row r="78" spans="1:10" ht="52.5" customHeight="1">
      <c r="A78" s="32" t="s">
        <v>65</v>
      </c>
      <c r="B78" s="131" t="s">
        <v>249</v>
      </c>
      <c r="C78" s="131"/>
      <c r="D78" s="131"/>
      <c r="E78" s="131"/>
      <c r="F78" s="131"/>
      <c r="G78" s="131"/>
      <c r="H78" s="131"/>
      <c r="I78" s="131"/>
      <c r="J78" s="134"/>
    </row>
    <row r="79" spans="1:10" ht="108.75" customHeight="1">
      <c r="A79" s="32" t="s">
        <v>67</v>
      </c>
      <c r="B79" s="131" t="s">
        <v>250</v>
      </c>
      <c r="C79" s="131"/>
      <c r="D79" s="131"/>
      <c r="E79" s="131"/>
      <c r="F79" s="131"/>
      <c r="G79" s="131"/>
      <c r="H79" s="131"/>
      <c r="I79" s="131"/>
      <c r="J79" s="134"/>
    </row>
    <row r="80" spans="1:10" ht="30.75" customHeight="1">
      <c r="A80" s="32" t="s">
        <v>62</v>
      </c>
      <c r="B80" s="174" t="s">
        <v>158</v>
      </c>
      <c r="C80" s="174"/>
      <c r="D80" s="174"/>
      <c r="E80" s="174"/>
      <c r="F80" s="174"/>
      <c r="G80" s="174"/>
      <c r="H80" s="174"/>
      <c r="I80" s="174"/>
      <c r="J80" s="175"/>
    </row>
    <row r="81" spans="1:10" ht="30">
      <c r="A81" s="32" t="s">
        <v>63</v>
      </c>
      <c r="B81" s="116" t="s">
        <v>159</v>
      </c>
      <c r="C81" s="116"/>
      <c r="D81" s="116"/>
      <c r="E81" s="116"/>
      <c r="F81" s="116"/>
      <c r="G81" s="116"/>
      <c r="H81" s="116"/>
      <c r="I81" s="116"/>
      <c r="J81" s="117"/>
    </row>
    <row r="82" spans="1:10" ht="29.25" customHeight="1">
      <c r="A82" s="32" t="s">
        <v>65</v>
      </c>
      <c r="B82" s="131" t="s">
        <v>251</v>
      </c>
      <c r="C82" s="132"/>
      <c r="D82" s="132"/>
      <c r="E82" s="132"/>
      <c r="F82" s="132"/>
      <c r="G82" s="132"/>
      <c r="H82" s="132"/>
      <c r="I82" s="132"/>
      <c r="J82" s="133"/>
    </row>
    <row r="83" spans="1:10" ht="30">
      <c r="A83" s="32" t="s">
        <v>67</v>
      </c>
      <c r="B83" s="131" t="s">
        <v>252</v>
      </c>
      <c r="C83" s="131"/>
      <c r="D83" s="131"/>
      <c r="E83" s="131"/>
      <c r="F83" s="131"/>
      <c r="G83" s="131"/>
      <c r="H83" s="131"/>
      <c r="I83" s="131"/>
      <c r="J83" s="134"/>
    </row>
    <row r="84" spans="1:10" ht="15.75">
      <c r="A84" s="92" t="s">
        <v>75</v>
      </c>
      <c r="B84" s="93"/>
      <c r="C84" s="93"/>
      <c r="D84" s="93"/>
      <c r="E84" s="93"/>
      <c r="F84" s="93"/>
      <c r="G84" s="93"/>
      <c r="H84" s="93"/>
      <c r="I84" s="93"/>
      <c r="J84" s="94"/>
    </row>
    <row r="85" spans="1:10" ht="15.75" customHeight="1">
      <c r="A85" s="140" t="s">
        <v>76</v>
      </c>
      <c r="B85" s="141"/>
      <c r="C85" s="141"/>
      <c r="D85" s="141"/>
      <c r="E85" s="141"/>
      <c r="F85" s="141"/>
      <c r="G85" s="141"/>
      <c r="H85" s="141"/>
      <c r="I85" s="141"/>
      <c r="J85" s="142"/>
    </row>
    <row r="86" spans="1:10" ht="5.0999999999999996" customHeight="1">
      <c r="A86" s="166"/>
      <c r="B86" s="167"/>
      <c r="C86" s="167"/>
      <c r="D86" s="167"/>
      <c r="E86" s="167"/>
      <c r="F86" s="167"/>
      <c r="G86" s="167"/>
      <c r="H86" s="167"/>
      <c r="I86" s="167"/>
      <c r="J86" s="168"/>
    </row>
    <row r="87" spans="1:10" ht="6" customHeight="1"/>
    <row r="88" spans="1:10" ht="15.75">
      <c r="A88" s="92" t="s">
        <v>27</v>
      </c>
      <c r="B88" s="93"/>
      <c r="C88" s="93"/>
      <c r="D88" s="93"/>
      <c r="E88" s="93"/>
      <c r="F88" s="93"/>
      <c r="G88" s="93"/>
      <c r="H88" s="93"/>
      <c r="I88" s="93"/>
      <c r="J88" s="94"/>
    </row>
    <row r="89" spans="1:10">
      <c r="A89" s="8" t="s">
        <v>28</v>
      </c>
      <c r="B89" s="178" t="s">
        <v>95</v>
      </c>
      <c r="C89" s="178"/>
      <c r="D89" s="178"/>
      <c r="E89" s="178"/>
      <c r="F89" s="178"/>
      <c r="G89" s="178"/>
      <c r="H89" s="178"/>
      <c r="I89" s="178"/>
      <c r="J89" s="179"/>
    </row>
    <row r="90" spans="1:10" ht="54.75" customHeight="1">
      <c r="A90" s="13" t="s">
        <v>30</v>
      </c>
      <c r="B90" s="116" t="s">
        <v>160</v>
      </c>
      <c r="C90" s="116"/>
      <c r="D90" s="116"/>
      <c r="E90" s="116"/>
      <c r="F90" s="116"/>
      <c r="G90" s="116"/>
      <c r="H90" s="116"/>
      <c r="I90" s="116"/>
      <c r="J90" s="117"/>
    </row>
    <row r="91" spans="1:10" ht="57.75" customHeight="1">
      <c r="A91" s="13" t="s">
        <v>32</v>
      </c>
      <c r="B91" s="116" t="s">
        <v>97</v>
      </c>
      <c r="C91" s="116"/>
      <c r="D91" s="116"/>
      <c r="E91" s="116"/>
      <c r="F91" s="116"/>
      <c r="G91" s="116"/>
      <c r="H91" s="116"/>
      <c r="I91" s="116"/>
      <c r="J91" s="117"/>
    </row>
    <row r="92" spans="1:10" ht="51" customHeight="1">
      <c r="A92" s="13" t="s">
        <v>34</v>
      </c>
      <c r="B92" s="116" t="s">
        <v>98</v>
      </c>
      <c r="C92" s="116"/>
      <c r="D92" s="116"/>
      <c r="E92" s="116"/>
      <c r="F92" s="116"/>
      <c r="G92" s="116"/>
      <c r="H92" s="116"/>
      <c r="I92" s="116"/>
      <c r="J92" s="117"/>
    </row>
    <row r="93" spans="1:10" ht="15.75">
      <c r="A93" s="92" t="s">
        <v>36</v>
      </c>
      <c r="B93" s="93"/>
      <c r="C93" s="93"/>
      <c r="D93" s="93"/>
      <c r="E93" s="93"/>
      <c r="F93" s="93"/>
      <c r="G93" s="93"/>
      <c r="H93" s="93"/>
      <c r="I93" s="93"/>
      <c r="J93" s="94"/>
    </row>
    <row r="94" spans="1:10" ht="15.75">
      <c r="A94" s="95" t="s">
        <v>37</v>
      </c>
      <c r="B94" s="96"/>
      <c r="C94" s="96"/>
      <c r="D94" s="96"/>
      <c r="E94" s="96"/>
      <c r="F94" s="96"/>
      <c r="G94" s="96"/>
      <c r="H94" s="96"/>
      <c r="I94" s="96"/>
      <c r="J94" s="97"/>
    </row>
    <row r="95" spans="1:10">
      <c r="A95" s="119" t="s">
        <v>38</v>
      </c>
      <c r="B95" s="120"/>
      <c r="C95" s="121" t="s">
        <v>39</v>
      </c>
      <c r="D95" s="122"/>
      <c r="E95" s="122"/>
      <c r="F95" s="122" t="s">
        <v>40</v>
      </c>
      <c r="G95" s="122"/>
      <c r="H95" s="120"/>
      <c r="I95" s="121" t="s">
        <v>41</v>
      </c>
      <c r="J95" s="123"/>
    </row>
    <row r="96" spans="1:10">
      <c r="A96" s="149">
        <v>318204478</v>
      </c>
      <c r="B96" s="128"/>
      <c r="C96" s="126">
        <v>737503439.78999996</v>
      </c>
      <c r="D96" s="127"/>
      <c r="E96" s="128"/>
      <c r="F96" s="126">
        <v>575827304.62000084</v>
      </c>
      <c r="G96" s="127"/>
      <c r="H96" s="128"/>
      <c r="I96" s="129">
        <f>IF(F96&gt;0,F96/C96,0)</f>
        <v>0.78077914427621453</v>
      </c>
      <c r="J96" s="130"/>
    </row>
    <row r="97" spans="1:10" ht="15.75">
      <c r="A97" s="95" t="s">
        <v>42</v>
      </c>
      <c r="B97" s="96"/>
      <c r="C97" s="96"/>
      <c r="D97" s="96"/>
      <c r="E97" s="96"/>
      <c r="F97" s="96"/>
      <c r="G97" s="96"/>
      <c r="H97" s="96"/>
      <c r="I97" s="96"/>
      <c r="J97" s="97"/>
    </row>
    <row r="98" spans="1:10">
      <c r="A98" s="14"/>
      <c r="B98"/>
      <c r="C98" s="137" t="s">
        <v>148</v>
      </c>
      <c r="D98" s="138"/>
      <c r="E98" s="137" t="s">
        <v>44</v>
      </c>
      <c r="F98" s="138"/>
      <c r="G98" s="137" t="s">
        <v>45</v>
      </c>
      <c r="H98" s="137"/>
      <c r="I98" s="137" t="s">
        <v>46</v>
      </c>
      <c r="J98" s="139"/>
    </row>
    <row r="99" spans="1:10" ht="38.25">
      <c r="A99" s="15" t="s">
        <v>47</v>
      </c>
      <c r="B99" s="16" t="s">
        <v>48</v>
      </c>
      <c r="C99" s="16" t="s">
        <v>49</v>
      </c>
      <c r="D99" s="16" t="s">
        <v>50</v>
      </c>
      <c r="E99" s="16" t="s">
        <v>51</v>
      </c>
      <c r="F99" s="16" t="s">
        <v>52</v>
      </c>
      <c r="G99" s="16" t="s">
        <v>53</v>
      </c>
      <c r="H99" s="16" t="s">
        <v>54</v>
      </c>
      <c r="I99" s="16" t="s">
        <v>55</v>
      </c>
      <c r="J99" s="17" t="s">
        <v>56</v>
      </c>
    </row>
    <row r="100" spans="1:10" ht="48">
      <c r="A100" s="39" t="s">
        <v>161</v>
      </c>
      <c r="B100" s="19"/>
      <c r="C100" s="20">
        <v>6458</v>
      </c>
      <c r="D100" s="22">
        <v>728503439.78999984</v>
      </c>
      <c r="E100" s="20">
        <v>1573</v>
      </c>
      <c r="F100" s="22">
        <v>200000000</v>
      </c>
      <c r="G100" s="23">
        <v>1634</v>
      </c>
      <c r="H100" s="22">
        <v>191605955.78</v>
      </c>
      <c r="I100" s="37">
        <f t="shared" ref="I100:J102" si="2">IF(G100&gt;0,G100/C100,0)</f>
        <v>0.25301951068442241</v>
      </c>
      <c r="J100" s="25">
        <f t="shared" si="2"/>
        <v>0.26301311059729904</v>
      </c>
    </row>
    <row r="101" spans="1:10" ht="48">
      <c r="A101" s="39" t="s">
        <v>162</v>
      </c>
      <c r="B101" s="27"/>
      <c r="C101" s="28">
        <v>9280</v>
      </c>
      <c r="D101" s="30">
        <v>4500000</v>
      </c>
      <c r="E101" s="28">
        <v>2500</v>
      </c>
      <c r="F101" s="30">
        <v>2000000</v>
      </c>
      <c r="G101" s="29">
        <v>1857</v>
      </c>
      <c r="H101" s="30">
        <v>2000010</v>
      </c>
      <c r="I101" s="38">
        <f t="shared" si="2"/>
        <v>0.20010775862068966</v>
      </c>
      <c r="J101" s="25">
        <f>IF(H101&gt;0,H101/D101,0)</f>
        <v>0.44444666666666666</v>
      </c>
    </row>
    <row r="102" spans="1:10" ht="96">
      <c r="A102" s="39" t="s">
        <v>163</v>
      </c>
      <c r="B102" s="27"/>
      <c r="C102" s="28">
        <v>355</v>
      </c>
      <c r="D102" s="30">
        <v>4500000</v>
      </c>
      <c r="E102" s="28">
        <v>85</v>
      </c>
      <c r="F102" s="30">
        <v>2000000</v>
      </c>
      <c r="G102" s="29">
        <v>80</v>
      </c>
      <c r="H102" s="30">
        <v>1998350.46</v>
      </c>
      <c r="I102" s="38">
        <f t="shared" si="2"/>
        <v>0.22535211267605634</v>
      </c>
      <c r="J102" s="25">
        <f>IF(H102&gt;0,H102/D102,0)</f>
        <v>0.44407787999999998</v>
      </c>
    </row>
    <row r="103" spans="1:10" ht="15.75">
      <c r="A103" s="92" t="s">
        <v>60</v>
      </c>
      <c r="B103" s="93"/>
      <c r="C103" s="93"/>
      <c r="D103" s="93"/>
      <c r="E103" s="93"/>
      <c r="F103" s="93"/>
      <c r="G103" s="93"/>
      <c r="H103" s="93"/>
      <c r="I103" s="93"/>
      <c r="J103" s="94"/>
    </row>
    <row r="104" spans="1:10" ht="15.75">
      <c r="A104" s="95" t="s">
        <v>61</v>
      </c>
      <c r="B104" s="96"/>
      <c r="C104" s="96"/>
      <c r="D104" s="96"/>
      <c r="E104" s="96"/>
      <c r="F104" s="96"/>
      <c r="G104" s="96"/>
      <c r="H104" s="96"/>
      <c r="I104" s="96"/>
      <c r="J104" s="97"/>
    </row>
    <row r="105" spans="1:10">
      <c r="A105" s="32" t="s">
        <v>62</v>
      </c>
      <c r="B105" s="176" t="s">
        <v>161</v>
      </c>
      <c r="C105" s="176"/>
      <c r="D105" s="176"/>
      <c r="E105" s="176"/>
      <c r="F105" s="176"/>
      <c r="G105" s="176"/>
      <c r="H105" s="176"/>
      <c r="I105" s="176"/>
      <c r="J105" s="177"/>
    </row>
    <row r="106" spans="1:10" ht="30">
      <c r="A106" s="32" t="s">
        <v>63</v>
      </c>
      <c r="B106" s="116" t="s">
        <v>102</v>
      </c>
      <c r="C106" s="116"/>
      <c r="D106" s="116"/>
      <c r="E106" s="116"/>
      <c r="F106" s="116"/>
      <c r="G106" s="116"/>
      <c r="H106" s="116"/>
      <c r="I106" s="116"/>
      <c r="J106" s="117"/>
    </row>
    <row r="107" spans="1:10" ht="38.25" customHeight="1">
      <c r="A107" s="32" t="s">
        <v>65</v>
      </c>
      <c r="B107" s="131" t="s">
        <v>253</v>
      </c>
      <c r="C107" s="132"/>
      <c r="D107" s="132"/>
      <c r="E107" s="132"/>
      <c r="F107" s="132"/>
      <c r="G107" s="132"/>
      <c r="H107" s="132"/>
      <c r="I107" s="132"/>
      <c r="J107" s="133"/>
    </row>
    <row r="108" spans="1:10" ht="65.099999999999994" customHeight="1">
      <c r="A108" s="32" t="s">
        <v>67</v>
      </c>
      <c r="B108" s="131" t="s">
        <v>246</v>
      </c>
      <c r="C108" s="131"/>
      <c r="D108" s="131"/>
      <c r="E108" s="131"/>
      <c r="F108" s="131"/>
      <c r="G108" s="131"/>
      <c r="H108" s="131"/>
      <c r="I108" s="131"/>
      <c r="J108" s="134"/>
    </row>
    <row r="109" spans="1:10">
      <c r="A109" s="32" t="s">
        <v>62</v>
      </c>
      <c r="B109" s="176" t="s">
        <v>162</v>
      </c>
      <c r="C109" s="176"/>
      <c r="D109" s="176"/>
      <c r="E109" s="176"/>
      <c r="F109" s="176"/>
      <c r="G109" s="176"/>
      <c r="H109" s="176"/>
      <c r="I109" s="176"/>
      <c r="J109" s="177"/>
    </row>
    <row r="110" spans="1:10" ht="30">
      <c r="A110" s="32" t="s">
        <v>63</v>
      </c>
      <c r="B110" s="131" t="s">
        <v>105</v>
      </c>
      <c r="C110" s="131"/>
      <c r="D110" s="131"/>
      <c r="E110" s="131"/>
      <c r="F110" s="131"/>
      <c r="G110" s="131"/>
      <c r="H110" s="131"/>
      <c r="I110" s="131"/>
      <c r="J110" s="134"/>
    </row>
    <row r="111" spans="1:10" ht="26.25" customHeight="1">
      <c r="A111" s="32" t="s">
        <v>65</v>
      </c>
      <c r="B111" s="131" t="s">
        <v>254</v>
      </c>
      <c r="C111" s="131"/>
      <c r="D111" s="131"/>
      <c r="E111" s="131"/>
      <c r="F111" s="131"/>
      <c r="G111" s="131"/>
      <c r="H111" s="131"/>
      <c r="I111" s="131"/>
      <c r="J111" s="134"/>
    </row>
    <row r="112" spans="1:10" ht="65.25" customHeight="1">
      <c r="A112" s="32" t="s">
        <v>67</v>
      </c>
      <c r="B112" s="131" t="s">
        <v>255</v>
      </c>
      <c r="C112" s="132"/>
      <c r="D112" s="132"/>
      <c r="E112" s="132"/>
      <c r="F112" s="132"/>
      <c r="G112" s="132"/>
      <c r="H112" s="132"/>
      <c r="I112" s="132"/>
      <c r="J112" s="133"/>
    </row>
    <row r="113" spans="1:10" ht="28.5" customHeight="1">
      <c r="A113" s="32" t="s">
        <v>62</v>
      </c>
      <c r="B113" s="176" t="s">
        <v>163</v>
      </c>
      <c r="C113" s="176"/>
      <c r="D113" s="176"/>
      <c r="E113" s="176"/>
      <c r="F113" s="176"/>
      <c r="G113" s="176"/>
      <c r="H113" s="176"/>
      <c r="I113" s="176"/>
      <c r="J113" s="177"/>
    </row>
    <row r="114" spans="1:10" ht="30">
      <c r="A114" s="32" t="s">
        <v>63</v>
      </c>
      <c r="B114" s="116" t="s">
        <v>108</v>
      </c>
      <c r="C114" s="116"/>
      <c r="D114" s="116"/>
      <c r="E114" s="116"/>
      <c r="F114" s="116"/>
      <c r="G114" s="116"/>
      <c r="H114" s="116"/>
      <c r="I114" s="116"/>
      <c r="J114" s="117"/>
    </row>
    <row r="115" spans="1:10" ht="32.450000000000003" customHeight="1">
      <c r="A115" s="32" t="s">
        <v>65</v>
      </c>
      <c r="B115" s="131" t="s">
        <v>256</v>
      </c>
      <c r="C115" s="131"/>
      <c r="D115" s="131"/>
      <c r="E115" s="131"/>
      <c r="F115" s="131"/>
      <c r="G115" s="131"/>
      <c r="H115" s="131"/>
      <c r="I115" s="131"/>
      <c r="J115" s="134"/>
    </row>
    <row r="116" spans="1:10" ht="131.25" customHeight="1">
      <c r="A116" s="32" t="s">
        <v>67</v>
      </c>
      <c r="B116" s="131" t="s">
        <v>257</v>
      </c>
      <c r="C116" s="131"/>
      <c r="D116" s="131"/>
      <c r="E116" s="131"/>
      <c r="F116" s="131"/>
      <c r="G116" s="131"/>
      <c r="H116" s="131"/>
      <c r="I116" s="131"/>
      <c r="J116" s="134"/>
    </row>
    <row r="117" spans="1:10" ht="15.75">
      <c r="A117" s="92" t="s">
        <v>75</v>
      </c>
      <c r="B117" s="93"/>
      <c r="C117" s="93"/>
      <c r="D117" s="93"/>
      <c r="E117" s="93"/>
      <c r="F117" s="93"/>
      <c r="G117" s="93"/>
      <c r="H117" s="93"/>
      <c r="I117" s="93"/>
      <c r="J117" s="94"/>
    </row>
    <row r="118" spans="1:10" ht="15.75">
      <c r="A118" s="140" t="s">
        <v>76</v>
      </c>
      <c r="B118" s="141"/>
      <c r="C118" s="141"/>
      <c r="D118" s="141"/>
      <c r="E118" s="141"/>
      <c r="F118" s="141"/>
      <c r="G118" s="141"/>
      <c r="H118" s="141"/>
      <c r="I118" s="141"/>
      <c r="J118" s="142"/>
    </row>
    <row r="119" spans="1:10">
      <c r="A119" s="150" t="s">
        <v>111</v>
      </c>
      <c r="B119" s="151"/>
      <c r="C119" s="151"/>
      <c r="D119" s="151"/>
      <c r="E119" s="151"/>
      <c r="F119" s="151"/>
      <c r="G119" s="151"/>
      <c r="H119" s="151"/>
      <c r="I119" s="151"/>
      <c r="J119" s="152"/>
    </row>
    <row r="120" spans="1:10" ht="15.75">
      <c r="A120" s="92" t="s">
        <v>27</v>
      </c>
      <c r="B120" s="93"/>
      <c r="C120" s="93"/>
      <c r="D120" s="93"/>
      <c r="E120" s="93"/>
      <c r="F120" s="93"/>
      <c r="G120" s="93"/>
      <c r="H120" s="93"/>
      <c r="I120" s="93"/>
      <c r="J120" s="94"/>
    </row>
    <row r="121" spans="1:10">
      <c r="A121" s="8" t="s">
        <v>28</v>
      </c>
      <c r="B121" s="174" t="s">
        <v>112</v>
      </c>
      <c r="C121" s="174"/>
      <c r="D121" s="174"/>
      <c r="E121" s="174"/>
      <c r="F121" s="174"/>
      <c r="G121" s="174"/>
      <c r="H121" s="174"/>
      <c r="I121" s="174"/>
      <c r="J121" s="175"/>
    </row>
    <row r="122" spans="1:10" ht="49.15" customHeight="1">
      <c r="A122" s="13" t="s">
        <v>30</v>
      </c>
      <c r="B122" s="116" t="s">
        <v>113</v>
      </c>
      <c r="C122" s="116"/>
      <c r="D122" s="116"/>
      <c r="E122" s="116"/>
      <c r="F122" s="116"/>
      <c r="G122" s="116"/>
      <c r="H122" s="116"/>
      <c r="I122" s="116"/>
      <c r="J122" s="117"/>
    </row>
    <row r="123" spans="1:10">
      <c r="A123" s="13" t="s">
        <v>32</v>
      </c>
      <c r="B123" s="131" t="s">
        <v>33</v>
      </c>
      <c r="C123" s="131"/>
      <c r="D123" s="131"/>
      <c r="E123" s="131"/>
      <c r="F123" s="131"/>
      <c r="G123" s="131"/>
      <c r="H123" s="131"/>
      <c r="I123" s="131"/>
      <c r="J123" s="134"/>
    </row>
    <row r="124" spans="1:10" ht="72.599999999999994" customHeight="1">
      <c r="A124" s="13" t="s">
        <v>34</v>
      </c>
      <c r="B124" s="131" t="s">
        <v>114</v>
      </c>
      <c r="C124" s="131"/>
      <c r="D124" s="131"/>
      <c r="E124" s="131"/>
      <c r="F124" s="131"/>
      <c r="G124" s="131"/>
      <c r="H124" s="131"/>
      <c r="I124" s="131"/>
      <c r="J124" s="134"/>
    </row>
    <row r="125" spans="1:10" ht="15.75">
      <c r="A125" s="92" t="s">
        <v>36</v>
      </c>
      <c r="B125" s="93"/>
      <c r="C125" s="93"/>
      <c r="D125" s="93"/>
      <c r="E125" s="93"/>
      <c r="F125" s="93"/>
      <c r="G125" s="93"/>
      <c r="H125" s="93"/>
      <c r="I125" s="93"/>
      <c r="J125" s="94"/>
    </row>
    <row r="126" spans="1:10" ht="15.75">
      <c r="A126" s="95" t="s">
        <v>37</v>
      </c>
      <c r="B126" s="96"/>
      <c r="C126" s="96"/>
      <c r="D126" s="96"/>
      <c r="E126" s="96"/>
      <c r="F126" s="96"/>
      <c r="G126" s="96"/>
      <c r="H126" s="96"/>
      <c r="I126" s="96"/>
      <c r="J126" s="97"/>
    </row>
    <row r="127" spans="1:10" ht="15" customHeight="1">
      <c r="A127" s="119" t="s">
        <v>38</v>
      </c>
      <c r="B127" s="120"/>
      <c r="C127" s="121" t="s">
        <v>39</v>
      </c>
      <c r="D127" s="122"/>
      <c r="E127" s="122"/>
      <c r="F127" s="122" t="s">
        <v>40</v>
      </c>
      <c r="G127" s="122"/>
      <c r="H127" s="120"/>
      <c r="I127" s="121" t="s">
        <v>41</v>
      </c>
      <c r="J127" s="123"/>
    </row>
    <row r="128" spans="1:10" ht="15" customHeight="1">
      <c r="A128" s="124">
        <v>44444340</v>
      </c>
      <c r="B128" s="125"/>
      <c r="C128" s="126">
        <v>3000000</v>
      </c>
      <c r="D128" s="127"/>
      <c r="E128" s="128"/>
      <c r="F128" s="126">
        <v>2599359.7199999997</v>
      </c>
      <c r="G128" s="127"/>
      <c r="H128" s="128"/>
      <c r="I128" s="129">
        <f>IF(F128&gt;0,F128/C128,0)</f>
        <v>0.8664532399999999</v>
      </c>
      <c r="J128" s="130"/>
    </row>
    <row r="129" spans="1:10" ht="15.75">
      <c r="A129" s="95" t="s">
        <v>42</v>
      </c>
      <c r="B129" s="96"/>
      <c r="C129" s="96"/>
      <c r="D129" s="96"/>
      <c r="E129" s="96"/>
      <c r="F129" s="96"/>
      <c r="G129" s="96"/>
      <c r="H129" s="96"/>
      <c r="I129" s="96"/>
      <c r="J129" s="97"/>
    </row>
    <row r="130" spans="1:10">
      <c r="A130" s="14"/>
      <c r="B130"/>
      <c r="C130" s="137" t="s">
        <v>148</v>
      </c>
      <c r="D130" s="138"/>
      <c r="E130" s="137" t="s">
        <v>44</v>
      </c>
      <c r="F130" s="138"/>
      <c r="G130" s="137" t="s">
        <v>45</v>
      </c>
      <c r="H130" s="137"/>
      <c r="I130" s="137" t="s">
        <v>46</v>
      </c>
      <c r="J130" s="139"/>
    </row>
    <row r="131" spans="1:10" ht="38.25">
      <c r="A131" s="15" t="s">
        <v>47</v>
      </c>
      <c r="B131" s="16" t="s">
        <v>48</v>
      </c>
      <c r="C131" s="16" t="s">
        <v>49</v>
      </c>
      <c r="D131" s="16" t="s">
        <v>50</v>
      </c>
      <c r="E131" s="16" t="s">
        <v>51</v>
      </c>
      <c r="F131" s="16" t="s">
        <v>52</v>
      </c>
      <c r="G131" s="16" t="s">
        <v>53</v>
      </c>
      <c r="H131" s="48" t="s">
        <v>54</v>
      </c>
      <c r="I131" s="16" t="s">
        <v>55</v>
      </c>
      <c r="J131" s="17" t="s">
        <v>56</v>
      </c>
    </row>
    <row r="132" spans="1:10" ht="62.25" customHeight="1">
      <c r="A132" s="18" t="s">
        <v>170</v>
      </c>
      <c r="B132" s="19"/>
      <c r="C132" s="20">
        <v>6000</v>
      </c>
      <c r="D132" s="21">
        <v>700000</v>
      </c>
      <c r="E132" s="20">
        <v>1800</v>
      </c>
      <c r="F132" s="22">
        <v>0</v>
      </c>
      <c r="G132" s="46">
        <v>4047</v>
      </c>
      <c r="H132" s="78">
        <v>0</v>
      </c>
      <c r="I132" s="47">
        <f>IF(G132&gt;0,G132/C132,0)</f>
        <v>0.67449999999999999</v>
      </c>
      <c r="J132" s="25">
        <f>IF(H132&gt;0,H132/D132,0)</f>
        <v>0</v>
      </c>
    </row>
    <row r="133" spans="1:10" ht="108">
      <c r="A133" s="26" t="s">
        <v>171</v>
      </c>
      <c r="B133" s="27"/>
      <c r="C133" s="20">
        <v>6000</v>
      </c>
      <c r="D133" s="22">
        <v>900000</v>
      </c>
      <c r="E133" s="28">
        <v>1800</v>
      </c>
      <c r="F133" s="22">
        <v>92000</v>
      </c>
      <c r="G133" s="29">
        <v>3120</v>
      </c>
      <c r="H133" s="49">
        <v>92000</v>
      </c>
      <c r="I133" s="24">
        <f t="shared" ref="I133:I134" si="3">IF(G133&gt;0,G133/C133,0)</f>
        <v>0.52</v>
      </c>
      <c r="J133" s="25">
        <f>IF(H133&gt;0,H133/D133,0)</f>
        <v>0.10222222222222223</v>
      </c>
    </row>
    <row r="134" spans="1:10" ht="120">
      <c r="A134" s="26" t="s">
        <v>172</v>
      </c>
      <c r="B134" s="27"/>
      <c r="C134" s="28">
        <v>6510</v>
      </c>
      <c r="D134" s="30">
        <v>1400000</v>
      </c>
      <c r="E134" s="28">
        <v>1950</v>
      </c>
      <c r="F134" s="30">
        <v>10000</v>
      </c>
      <c r="G134" s="29">
        <v>3547</v>
      </c>
      <c r="H134" s="30">
        <v>10000</v>
      </c>
      <c r="I134" s="24">
        <f t="shared" si="3"/>
        <v>0.54485407066052227</v>
      </c>
      <c r="J134" s="31">
        <f>IF(H134&gt;0,H134/D134,0)</f>
        <v>7.1428571428571426E-3</v>
      </c>
    </row>
    <row r="135" spans="1:10" ht="15.75">
      <c r="A135" s="92" t="s">
        <v>60</v>
      </c>
      <c r="B135" s="93"/>
      <c r="C135" s="93"/>
      <c r="D135" s="93"/>
      <c r="E135" s="93"/>
      <c r="F135" s="93"/>
      <c r="G135" s="93"/>
      <c r="H135" s="93"/>
      <c r="I135" s="93"/>
      <c r="J135" s="94"/>
    </row>
    <row r="136" spans="1:10" ht="15.75">
      <c r="A136" s="95" t="s">
        <v>61</v>
      </c>
      <c r="B136" s="96"/>
      <c r="C136" s="96"/>
      <c r="D136" s="96"/>
      <c r="E136" s="96"/>
      <c r="F136" s="96"/>
      <c r="G136" s="96"/>
      <c r="H136" s="96"/>
      <c r="I136" s="96"/>
      <c r="J136" s="97"/>
    </row>
    <row r="137" spans="1:10">
      <c r="A137" s="32" t="s">
        <v>62</v>
      </c>
      <c r="B137" s="176" t="s">
        <v>170</v>
      </c>
      <c r="C137" s="176"/>
      <c r="D137" s="176"/>
      <c r="E137" s="176"/>
      <c r="F137" s="176"/>
      <c r="G137" s="176"/>
      <c r="H137" s="176"/>
      <c r="I137" s="176"/>
      <c r="J137" s="177"/>
    </row>
    <row r="138" spans="1:10" ht="30">
      <c r="A138" s="32" t="s">
        <v>63</v>
      </c>
      <c r="B138" s="116" t="s">
        <v>118</v>
      </c>
      <c r="C138" s="116"/>
      <c r="D138" s="116"/>
      <c r="E138" s="116"/>
      <c r="F138" s="116"/>
      <c r="G138" s="116"/>
      <c r="H138" s="116"/>
      <c r="I138" s="116"/>
      <c r="J138" s="117"/>
    </row>
    <row r="139" spans="1:10" ht="31.5" customHeight="1">
      <c r="A139" s="32" t="s">
        <v>65</v>
      </c>
      <c r="B139" s="131" t="s">
        <v>258</v>
      </c>
      <c r="C139" s="131"/>
      <c r="D139" s="131"/>
      <c r="E139" s="131"/>
      <c r="F139" s="131"/>
      <c r="G139" s="131"/>
      <c r="H139" s="131"/>
      <c r="I139" s="131"/>
      <c r="J139" s="134"/>
    </row>
    <row r="140" spans="1:10" ht="117" customHeight="1">
      <c r="A140" s="32" t="s">
        <v>67</v>
      </c>
      <c r="B140" s="131" t="s">
        <v>259</v>
      </c>
      <c r="C140" s="131"/>
      <c r="D140" s="131"/>
      <c r="E140" s="131"/>
      <c r="F140" s="131"/>
      <c r="G140" s="131"/>
      <c r="H140" s="131"/>
      <c r="I140" s="131"/>
      <c r="J140" s="134"/>
    </row>
    <row r="141" spans="1:10" ht="28.5" customHeight="1">
      <c r="A141" s="32" t="s">
        <v>62</v>
      </c>
      <c r="B141" s="174" t="s">
        <v>171</v>
      </c>
      <c r="C141" s="174"/>
      <c r="D141" s="174"/>
      <c r="E141" s="174"/>
      <c r="F141" s="174"/>
      <c r="G141" s="174"/>
      <c r="H141" s="174"/>
      <c r="I141" s="174"/>
      <c r="J141" s="175"/>
    </row>
    <row r="142" spans="1:10" ht="30">
      <c r="A142" s="32" t="s">
        <v>63</v>
      </c>
      <c r="B142" s="131" t="s">
        <v>121</v>
      </c>
      <c r="C142" s="131"/>
      <c r="D142" s="131"/>
      <c r="E142" s="131"/>
      <c r="F142" s="131"/>
      <c r="G142" s="131"/>
      <c r="H142" s="131"/>
      <c r="I142" s="131"/>
      <c r="J142" s="134"/>
    </row>
    <row r="143" spans="1:10" ht="33" customHeight="1">
      <c r="A143" s="32" t="s">
        <v>65</v>
      </c>
      <c r="B143" s="131" t="s">
        <v>260</v>
      </c>
      <c r="C143" s="131"/>
      <c r="D143" s="131"/>
      <c r="E143" s="131"/>
      <c r="F143" s="131"/>
      <c r="G143" s="131"/>
      <c r="H143" s="131"/>
      <c r="I143" s="131"/>
      <c r="J143" s="134"/>
    </row>
    <row r="144" spans="1:10" ht="69" customHeight="1">
      <c r="A144" s="32" t="s">
        <v>67</v>
      </c>
      <c r="B144" s="131" t="s">
        <v>261</v>
      </c>
      <c r="C144" s="131"/>
      <c r="D144" s="131"/>
      <c r="E144" s="131"/>
      <c r="F144" s="131"/>
      <c r="G144" s="131"/>
      <c r="H144" s="131"/>
      <c r="I144" s="131"/>
      <c r="J144" s="134"/>
    </row>
    <row r="145" spans="1:10" ht="33.75" customHeight="1">
      <c r="A145" s="32" t="s">
        <v>62</v>
      </c>
      <c r="B145" s="174" t="s">
        <v>172</v>
      </c>
      <c r="C145" s="174"/>
      <c r="D145" s="174"/>
      <c r="E145" s="174"/>
      <c r="F145" s="174"/>
      <c r="G145" s="174"/>
      <c r="H145" s="174"/>
      <c r="I145" s="174"/>
      <c r="J145" s="175"/>
    </row>
    <row r="146" spans="1:10" ht="36.75" customHeight="1">
      <c r="A146" s="32" t="s">
        <v>63</v>
      </c>
      <c r="B146" s="131" t="s">
        <v>124</v>
      </c>
      <c r="C146" s="131"/>
      <c r="D146" s="131"/>
      <c r="E146" s="131"/>
      <c r="F146" s="131"/>
      <c r="G146" s="131"/>
      <c r="H146" s="131"/>
      <c r="I146" s="131"/>
      <c r="J146" s="134"/>
    </row>
    <row r="147" spans="1:10" ht="51.75" customHeight="1">
      <c r="A147" s="32" t="s">
        <v>65</v>
      </c>
      <c r="B147" s="131" t="s">
        <v>262</v>
      </c>
      <c r="C147" s="131"/>
      <c r="D147" s="131"/>
      <c r="E147" s="131"/>
      <c r="F147" s="131"/>
      <c r="G147" s="131"/>
      <c r="H147" s="131"/>
      <c r="I147" s="131"/>
      <c r="J147" s="134"/>
    </row>
    <row r="148" spans="1:10" ht="95.45" customHeight="1">
      <c r="A148" s="32" t="s">
        <v>67</v>
      </c>
      <c r="B148" s="131" t="s">
        <v>263</v>
      </c>
      <c r="C148" s="131"/>
      <c r="D148" s="131"/>
      <c r="E148" s="131"/>
      <c r="F148" s="131"/>
      <c r="G148" s="131"/>
      <c r="H148" s="131"/>
      <c r="I148" s="131"/>
      <c r="J148" s="134"/>
    </row>
    <row r="149" spans="1:10" ht="15.75">
      <c r="A149" s="92" t="s">
        <v>75</v>
      </c>
      <c r="B149" s="93"/>
      <c r="C149" s="93"/>
      <c r="D149" s="93"/>
      <c r="E149" s="93"/>
      <c r="F149" s="93"/>
      <c r="G149" s="93"/>
      <c r="H149" s="93"/>
      <c r="I149" s="93"/>
      <c r="J149" s="94"/>
    </row>
    <row r="150" spans="1:10" ht="15.75">
      <c r="A150" s="140" t="s">
        <v>76</v>
      </c>
      <c r="B150" s="141"/>
      <c r="C150" s="141"/>
      <c r="D150" s="141"/>
      <c r="E150" s="141"/>
      <c r="F150" s="141"/>
      <c r="G150" s="141"/>
      <c r="H150" s="141"/>
      <c r="I150" s="141"/>
      <c r="J150" s="142"/>
    </row>
    <row r="151" spans="1:10" ht="21.95" customHeight="1">
      <c r="A151" s="143" t="s">
        <v>179</v>
      </c>
      <c r="B151" s="144"/>
      <c r="C151" s="144"/>
      <c r="D151" s="144"/>
      <c r="E151" s="144"/>
      <c r="F151" s="144"/>
      <c r="G151" s="144"/>
      <c r="H151" s="144"/>
      <c r="I151" s="144"/>
      <c r="J151" s="145"/>
    </row>
    <row r="152" spans="1:10">
      <c r="A152" s="154" t="s">
        <v>128</v>
      </c>
      <c r="B152" s="154"/>
      <c r="C152" s="154"/>
      <c r="D152" s="154"/>
      <c r="E152" s="154"/>
      <c r="F152" s="154"/>
      <c r="G152" s="154"/>
      <c r="H152" s="154"/>
      <c r="I152" s="154"/>
      <c r="J152" s="154"/>
    </row>
    <row r="153" spans="1:10" ht="9.75" customHeight="1">
      <c r="A153" s="34"/>
      <c r="B153" s="34"/>
      <c r="C153" s="34"/>
      <c r="D153" s="34"/>
      <c r="E153" s="34"/>
      <c r="F153" s="34"/>
      <c r="G153" s="34"/>
      <c r="H153" s="34"/>
      <c r="I153" s="34"/>
      <c r="J153" s="34"/>
    </row>
    <row r="154" spans="1:10">
      <c r="A154" s="41" t="s">
        <v>129</v>
      </c>
      <c r="B154" s="42" t="s">
        <v>264</v>
      </c>
    </row>
    <row r="155" spans="1:10">
      <c r="A155" s="41" t="s">
        <v>131</v>
      </c>
      <c r="B155" s="43">
        <f ca="1">TODAY()</f>
        <v>45677</v>
      </c>
    </row>
    <row r="156" spans="1:10">
      <c r="A156" s="41" t="s">
        <v>132</v>
      </c>
      <c r="B156" s="61">
        <v>0.41666666666666669</v>
      </c>
      <c r="C156"/>
      <c r="E156"/>
      <c r="F156"/>
      <c r="G156"/>
      <c r="H156"/>
      <c r="I156"/>
      <c r="J156"/>
    </row>
    <row r="157" spans="1:10">
      <c r="A157" s="42"/>
    </row>
    <row r="158" spans="1:10" ht="15" customHeight="1">
      <c r="A158" s="41" t="s">
        <v>180</v>
      </c>
      <c r="B158"/>
      <c r="C158" s="88"/>
      <c r="D158" s="88"/>
      <c r="E158" s="88"/>
      <c r="F158" s="88"/>
      <c r="G158" s="88"/>
      <c r="H158" s="88"/>
      <c r="I158"/>
      <c r="J158"/>
    </row>
    <row r="159" spans="1:10" ht="30" customHeight="1">
      <c r="A159" s="87" t="s">
        <v>181</v>
      </c>
      <c r="B159" s="87"/>
      <c r="C159" s="87"/>
      <c r="D159" s="87"/>
      <c r="E159" s="87"/>
      <c r="F159" s="87"/>
      <c r="G159" s="87"/>
      <c r="H159" s="87"/>
      <c r="I159" s="87"/>
      <c r="J159" s="87"/>
    </row>
    <row r="160" spans="1:10" ht="30" customHeight="1">
      <c r="A160"/>
      <c r="B160"/>
      <c r="C160"/>
      <c r="D160"/>
      <c r="E160"/>
      <c r="F160"/>
      <c r="G160"/>
      <c r="H160"/>
      <c r="I160"/>
      <c r="J160"/>
    </row>
    <row r="161" spans="1:10" ht="15" customHeight="1">
      <c r="A161" s="41" t="s">
        <v>182</v>
      </c>
      <c r="B161"/>
      <c r="C161" s="88"/>
      <c r="D161" s="88"/>
      <c r="E161" s="88"/>
      <c r="F161" s="88"/>
      <c r="G161" s="88"/>
      <c r="H161" s="88"/>
      <c r="I161"/>
      <c r="J161"/>
    </row>
    <row r="162" spans="1:10" ht="30" customHeight="1">
      <c r="A162" s="87" t="s">
        <v>134</v>
      </c>
      <c r="B162" s="87"/>
      <c r="C162" s="87"/>
      <c r="D162" s="87"/>
      <c r="E162" s="87"/>
      <c r="F162" s="87"/>
      <c r="G162" s="87"/>
      <c r="H162" s="87"/>
      <c r="I162" s="87"/>
      <c r="J162" s="87"/>
    </row>
    <row r="163" spans="1:10">
      <c r="A163"/>
      <c r="B163"/>
      <c r="C163"/>
      <c r="D163"/>
      <c r="E163"/>
      <c r="F163"/>
      <c r="G163"/>
      <c r="H163"/>
      <c r="I163"/>
      <c r="J163"/>
    </row>
    <row r="164" spans="1:10" ht="15.75" customHeight="1">
      <c r="A164"/>
      <c r="B164"/>
      <c r="C164"/>
      <c r="D164"/>
      <c r="E164"/>
      <c r="F164"/>
      <c r="G164"/>
      <c r="H164"/>
      <c r="I164"/>
      <c r="J164"/>
    </row>
    <row r="165" spans="1:10" ht="15" customHeight="1">
      <c r="A165"/>
      <c r="B165"/>
      <c r="C165"/>
      <c r="D165"/>
      <c r="E165"/>
      <c r="F165"/>
      <c r="G165"/>
      <c r="H165"/>
      <c r="I165"/>
      <c r="J165"/>
    </row>
    <row r="166" spans="1:10" ht="15" customHeight="1">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row r="170" spans="1:10">
      <c r="A170"/>
      <c r="B170"/>
      <c r="C170"/>
      <c r="D170"/>
      <c r="E170"/>
      <c r="F170"/>
      <c r="G170"/>
      <c r="H170"/>
      <c r="I170"/>
      <c r="J170"/>
    </row>
  </sheetData>
  <mergeCells count="17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78:J78"/>
    <mergeCell ref="B79:J79"/>
    <mergeCell ref="B80:J80"/>
    <mergeCell ref="B81:J81"/>
    <mergeCell ref="B82:J82"/>
    <mergeCell ref="B83:J83"/>
    <mergeCell ref="B72:J72"/>
    <mergeCell ref="B73:J73"/>
    <mergeCell ref="B74:J74"/>
    <mergeCell ref="B75:J75"/>
    <mergeCell ref="B76:J76"/>
    <mergeCell ref="B77:J77"/>
    <mergeCell ref="B91:J91"/>
    <mergeCell ref="B92:J92"/>
    <mergeCell ref="A93:J93"/>
    <mergeCell ref="A94:J94"/>
    <mergeCell ref="A95:B95"/>
    <mergeCell ref="C95:E95"/>
    <mergeCell ref="F95:H95"/>
    <mergeCell ref="I95:J95"/>
    <mergeCell ref="A84:J84"/>
    <mergeCell ref="A85:J85"/>
    <mergeCell ref="A86:J86"/>
    <mergeCell ref="A88:J88"/>
    <mergeCell ref="B89:J89"/>
    <mergeCell ref="B90:J90"/>
    <mergeCell ref="A96:B96"/>
    <mergeCell ref="C96:E96"/>
    <mergeCell ref="F96:H96"/>
    <mergeCell ref="I96:J96"/>
    <mergeCell ref="A97:J97"/>
    <mergeCell ref="C98:D98"/>
    <mergeCell ref="E98:F98"/>
    <mergeCell ref="G98:H98"/>
    <mergeCell ref="I98:J98"/>
    <mergeCell ref="B109:J109"/>
    <mergeCell ref="B110:J110"/>
    <mergeCell ref="B111:J111"/>
    <mergeCell ref="B112:J112"/>
    <mergeCell ref="B113:J113"/>
    <mergeCell ref="B114:J114"/>
    <mergeCell ref="A103:J103"/>
    <mergeCell ref="A104:J104"/>
    <mergeCell ref="B105:J105"/>
    <mergeCell ref="B106:J106"/>
    <mergeCell ref="B107:J107"/>
    <mergeCell ref="B108:J108"/>
    <mergeCell ref="B121:J121"/>
    <mergeCell ref="B122:J122"/>
    <mergeCell ref="B123:J123"/>
    <mergeCell ref="B124:J124"/>
    <mergeCell ref="A125:J125"/>
    <mergeCell ref="A126:J126"/>
    <mergeCell ref="B115:J115"/>
    <mergeCell ref="B116:J116"/>
    <mergeCell ref="A117:J117"/>
    <mergeCell ref="A118:J118"/>
    <mergeCell ref="A119:J119"/>
    <mergeCell ref="A120:J120"/>
    <mergeCell ref="A129:J129"/>
    <mergeCell ref="C130:D130"/>
    <mergeCell ref="E130:F130"/>
    <mergeCell ref="G130:H130"/>
    <mergeCell ref="I130:J130"/>
    <mergeCell ref="A135:J135"/>
    <mergeCell ref="A127:B127"/>
    <mergeCell ref="C127:E127"/>
    <mergeCell ref="F127:H127"/>
    <mergeCell ref="I127:J127"/>
    <mergeCell ref="A128:B128"/>
    <mergeCell ref="C128:E128"/>
    <mergeCell ref="F128:H128"/>
    <mergeCell ref="I128:J128"/>
    <mergeCell ref="B142:J142"/>
    <mergeCell ref="B143:J143"/>
    <mergeCell ref="B144:J144"/>
    <mergeCell ref="B145:J145"/>
    <mergeCell ref="B146:J146"/>
    <mergeCell ref="B147:J147"/>
    <mergeCell ref="A136:J136"/>
    <mergeCell ref="B137:J137"/>
    <mergeCell ref="B138:J138"/>
    <mergeCell ref="B139:J139"/>
    <mergeCell ref="B140:J140"/>
    <mergeCell ref="B141:J141"/>
    <mergeCell ref="A159:J159"/>
    <mergeCell ref="C161:H161"/>
    <mergeCell ref="A162:J162"/>
    <mergeCell ref="B148:J148"/>
    <mergeCell ref="A149:J149"/>
    <mergeCell ref="A150:J150"/>
    <mergeCell ref="A151:J151"/>
    <mergeCell ref="A152:J152"/>
    <mergeCell ref="C158:H158"/>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7 B42:J42 B38:J38 B80:J81 B109:J109 B113:J113 B137:J137 B145:J145 B141:J141"/>
    <dataValidation allowBlank="1" showInputMessage="1" showErrorMessage="1" prompt="¿En qué consiste el producto? su objetivo" sqref="B35:J35 B69:J69 B106:J106 B43:J43 B39:J39 B110:J110 B114:J114 B138:J138 B142:J142 B146"/>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Oportunidades de mejora identificadas" sqref="A48:J49 A86:J86 A119:J119 A151:J151 A153:J153"/>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131:A134 A61:A65"/>
    <dataValidation allowBlank="1" showInputMessage="1" showErrorMessage="1" prompt="Nombre del indicador" sqref="B28:B31 B131:B134 B99:B102 B61:B65"/>
    <dataValidation allowBlank="1" showInputMessage="1" showErrorMessage="1" prompt="Meta anual del indicador" sqref="E99 E61 E28 C28:C31 C131:C134 C99:C102 E131 C61:C65"/>
    <dataValidation allowBlank="1" showInputMessage="1" showErrorMessage="1" prompt="Monto presupuestado para el producto" sqref="F99 F61 F28 D28 E29:F31 D30:D31 D61:D65 D133:D134 E100:F102 D99:D102 F131 D131 E132:F134 E62:F65"/>
    <dataValidation allowBlank="1" showInputMessage="1" showErrorMessage="1" prompt="Meta alcanzada en el trimestre" sqref="G28:G31 G131:G134 G99:G102 G61:G65"/>
    <dataValidation allowBlank="1" showInputMessage="1" showErrorMessage="1" prompt="Monto ejecutado en el trimestre" sqref="H28:H31 H131:H134 H99:H102 H61:H65"/>
  </dataValidations>
  <pageMargins left="0.7" right="0.7" top="0.75" bottom="0.75" header="0.3" footer="0.3"/>
  <pageSetup paperSize="9" orientation="portrait" r:id="rId1"/>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tabSelected="1" view="pageBreakPreview" zoomScaleNormal="100" zoomScaleSheetLayoutView="100" workbookViewId="0">
      <selection activeCell="D3" sqref="D3:H3"/>
    </sheetView>
  </sheetViews>
  <sheetFormatPr baseColWidth="10" defaultColWidth="11.42578125" defaultRowHeight="15"/>
  <cols>
    <col min="1" max="1" width="23" style="40" customWidth="1"/>
    <col min="2" max="2" width="12.7109375" style="40" customWidth="1"/>
    <col min="3" max="3" width="13.7109375" style="40" bestFit="1" customWidth="1"/>
    <col min="4" max="4" width="15.42578125" style="40" customWidth="1"/>
    <col min="5" max="7" width="12.7109375" style="40" customWidth="1"/>
    <col min="8" max="8" width="12.5703125" style="40" customWidth="1"/>
    <col min="9" max="9" width="12.7109375" style="40" customWidth="1"/>
    <col min="10" max="10" width="27.5703125" style="40" customWidth="1"/>
    <col min="11" max="11" width="14.140625" bestFit="1" customWidth="1"/>
    <col min="12" max="12" width="15.5703125" hidden="1" customWidth="1"/>
  </cols>
  <sheetData>
    <row r="1" spans="1:10" ht="21.75" thickBot="1">
      <c r="A1" s="1"/>
      <c r="B1" s="101" t="s">
        <v>0</v>
      </c>
      <c r="C1" s="102"/>
      <c r="D1" s="102"/>
      <c r="E1" s="102"/>
      <c r="F1" s="102"/>
      <c r="G1" s="102"/>
      <c r="H1" s="102"/>
      <c r="I1" s="102"/>
      <c r="J1" s="103"/>
    </row>
    <row r="2" spans="1:10" ht="21.75" thickBot="1">
      <c r="A2" s="2"/>
      <c r="B2" s="104" t="s">
        <v>1</v>
      </c>
      <c r="C2" s="105"/>
      <c r="D2" s="104" t="s">
        <v>2</v>
      </c>
      <c r="E2" s="105"/>
      <c r="F2" s="105"/>
      <c r="G2" s="105"/>
      <c r="H2" s="106"/>
      <c r="I2" s="3" t="s">
        <v>3</v>
      </c>
      <c r="J2" s="4" t="s">
        <v>4</v>
      </c>
    </row>
    <row r="3" spans="1:10" ht="21.75" thickBot="1">
      <c r="A3" s="5"/>
      <c r="B3" s="107" t="s">
        <v>5</v>
      </c>
      <c r="C3" s="108"/>
      <c r="D3" s="107" t="s">
        <v>211</v>
      </c>
      <c r="E3" s="108"/>
      <c r="F3" s="108"/>
      <c r="G3" s="108"/>
      <c r="H3" s="109"/>
      <c r="I3" s="6">
        <v>44470</v>
      </c>
      <c r="J3" s="7">
        <v>1</v>
      </c>
    </row>
    <row r="4" spans="1:10">
      <c r="A4" s="110"/>
      <c r="B4" s="111"/>
      <c r="C4" s="111"/>
      <c r="D4" s="112"/>
      <c r="E4" s="112"/>
      <c r="F4" s="112"/>
      <c r="G4" s="112"/>
      <c r="H4" s="112"/>
      <c r="I4" s="111"/>
      <c r="J4" s="113"/>
    </row>
    <row r="5" spans="1:10" ht="3" customHeight="1">
      <c r="A5" s="89"/>
      <c r="B5" s="90"/>
      <c r="C5" s="90"/>
      <c r="D5" s="90"/>
      <c r="E5" s="90"/>
      <c r="F5" s="90"/>
      <c r="G5" s="90"/>
      <c r="H5" s="90"/>
      <c r="I5" s="90"/>
      <c r="J5" s="91"/>
    </row>
    <row r="6" spans="1:10" ht="15.75">
      <c r="A6" s="92" t="s">
        <v>7</v>
      </c>
      <c r="B6" s="93"/>
      <c r="C6" s="93"/>
      <c r="D6" s="93"/>
      <c r="E6" s="93"/>
      <c r="F6" s="93"/>
      <c r="G6" s="93"/>
      <c r="H6" s="93"/>
      <c r="I6" s="93"/>
      <c r="J6" s="94"/>
    </row>
    <row r="7" spans="1:10" ht="15.75">
      <c r="A7" s="95" t="s">
        <v>8</v>
      </c>
      <c r="B7" s="96"/>
      <c r="C7" s="96"/>
      <c r="D7" s="96"/>
      <c r="E7" s="96"/>
      <c r="F7" s="96"/>
      <c r="G7" s="96"/>
      <c r="H7" s="96"/>
      <c r="I7" s="96"/>
      <c r="J7" s="97"/>
    </row>
    <row r="8" spans="1:10">
      <c r="A8" s="8" t="s">
        <v>9</v>
      </c>
      <c r="B8" s="98" t="s">
        <v>10</v>
      </c>
      <c r="C8" s="99"/>
      <c r="D8" s="99"/>
      <c r="E8" s="99"/>
      <c r="F8" s="99"/>
      <c r="G8" s="99"/>
      <c r="H8" s="99"/>
      <c r="I8" s="99"/>
      <c r="J8" s="100"/>
    </row>
    <row r="9" spans="1:10" ht="15" customHeight="1">
      <c r="A9" s="9" t="s">
        <v>11</v>
      </c>
      <c r="B9" s="98" t="s">
        <v>12</v>
      </c>
      <c r="C9" s="99"/>
      <c r="D9" s="99"/>
      <c r="E9" s="99"/>
      <c r="F9" s="99"/>
      <c r="G9" s="99"/>
      <c r="H9" s="99"/>
      <c r="I9" s="99"/>
      <c r="J9" s="100"/>
    </row>
    <row r="10" spans="1:10">
      <c r="A10" s="9" t="s">
        <v>13</v>
      </c>
      <c r="B10" s="98" t="s">
        <v>14</v>
      </c>
      <c r="C10" s="99"/>
      <c r="D10" s="99"/>
      <c r="E10" s="99"/>
      <c r="F10" s="99"/>
      <c r="G10" s="99"/>
      <c r="H10" s="99"/>
      <c r="I10" s="99"/>
      <c r="J10" s="100"/>
    </row>
    <row r="11" spans="1:10" ht="31.5" customHeight="1">
      <c r="A11" s="8" t="s">
        <v>15</v>
      </c>
      <c r="B11" s="116" t="s">
        <v>16</v>
      </c>
      <c r="C11" s="116"/>
      <c r="D11" s="116"/>
      <c r="E11" s="116"/>
      <c r="F11" s="116"/>
      <c r="G11" s="116"/>
      <c r="H11" s="116"/>
      <c r="I11" s="116"/>
      <c r="J11" s="117"/>
    </row>
    <row r="12" spans="1:10" ht="30.75" customHeight="1">
      <c r="A12" s="8" t="s">
        <v>17</v>
      </c>
      <c r="B12" s="116" t="s">
        <v>18</v>
      </c>
      <c r="C12" s="116"/>
      <c r="D12" s="116"/>
      <c r="E12" s="116"/>
      <c r="F12" s="116"/>
      <c r="G12" s="116"/>
      <c r="H12" s="116"/>
      <c r="I12" s="116"/>
      <c r="J12" s="117"/>
    </row>
    <row r="13" spans="1:10" ht="15.75">
      <c r="A13" s="92" t="s">
        <v>19</v>
      </c>
      <c r="B13" s="93"/>
      <c r="C13" s="93"/>
      <c r="D13" s="93"/>
      <c r="E13" s="93"/>
      <c r="F13" s="93"/>
      <c r="G13" s="93"/>
      <c r="H13" s="93"/>
      <c r="I13" s="93"/>
      <c r="J13" s="94"/>
    </row>
    <row r="14" spans="1:10" ht="51" customHeight="1">
      <c r="A14" s="8" t="s">
        <v>20</v>
      </c>
      <c r="B14" s="10">
        <v>2</v>
      </c>
      <c r="C14" s="118" t="s">
        <v>21</v>
      </c>
      <c r="D14" s="118"/>
      <c r="E14" s="118"/>
      <c r="F14" s="118"/>
      <c r="G14" s="118"/>
      <c r="H14" s="118"/>
      <c r="I14" s="118"/>
      <c r="J14" s="118"/>
    </row>
    <row r="15" spans="1:10" ht="48" customHeight="1">
      <c r="A15" s="8" t="s">
        <v>22</v>
      </c>
      <c r="B15" s="11">
        <v>2.2999999999999998</v>
      </c>
      <c r="C15" s="118" t="s">
        <v>23</v>
      </c>
      <c r="D15" s="118"/>
      <c r="E15" s="118"/>
      <c r="F15" s="118"/>
      <c r="G15" s="118"/>
      <c r="H15" s="118"/>
      <c r="I15" s="118"/>
      <c r="J15" s="118"/>
    </row>
    <row r="16" spans="1:10" ht="28.5" customHeight="1">
      <c r="A16" s="8" t="s">
        <v>24</v>
      </c>
      <c r="B16" s="12" t="s">
        <v>25</v>
      </c>
      <c r="C16" s="118" t="s">
        <v>26</v>
      </c>
      <c r="D16" s="118"/>
      <c r="E16" s="118"/>
      <c r="F16" s="118"/>
      <c r="G16" s="118"/>
      <c r="H16" s="118"/>
      <c r="I16" s="118"/>
      <c r="J16" s="118"/>
    </row>
    <row r="17" spans="1:10" ht="15.75">
      <c r="A17" s="92" t="s">
        <v>27</v>
      </c>
      <c r="B17" s="93"/>
      <c r="C17" s="93"/>
      <c r="D17" s="93"/>
      <c r="E17" s="93"/>
      <c r="F17" s="93"/>
      <c r="G17" s="93"/>
      <c r="H17" s="93"/>
      <c r="I17" s="93"/>
      <c r="J17" s="94"/>
    </row>
    <row r="18" spans="1:10" ht="15.75">
      <c r="A18" s="8" t="s">
        <v>28</v>
      </c>
      <c r="B18" s="170" t="s">
        <v>29</v>
      </c>
      <c r="C18" s="170"/>
      <c r="D18" s="170"/>
      <c r="E18" s="170"/>
      <c r="F18" s="170"/>
      <c r="G18" s="170"/>
      <c r="H18" s="170"/>
      <c r="I18" s="170"/>
      <c r="J18" s="171"/>
    </row>
    <row r="19" spans="1:10" ht="49.15" customHeight="1">
      <c r="A19" s="13" t="s">
        <v>30</v>
      </c>
      <c r="B19" s="116" t="s">
        <v>31</v>
      </c>
      <c r="C19" s="116"/>
      <c r="D19" s="116"/>
      <c r="E19" s="116"/>
      <c r="F19" s="116"/>
      <c r="G19" s="116"/>
      <c r="H19" s="116"/>
      <c r="I19" s="116"/>
      <c r="J19" s="117"/>
    </row>
    <row r="20" spans="1:10">
      <c r="A20" s="13" t="s">
        <v>32</v>
      </c>
      <c r="B20" s="116" t="s">
        <v>33</v>
      </c>
      <c r="C20" s="116"/>
      <c r="D20" s="116"/>
      <c r="E20" s="116"/>
      <c r="F20" s="116"/>
      <c r="G20" s="116"/>
      <c r="H20" s="116"/>
      <c r="I20" s="116"/>
      <c r="J20" s="117"/>
    </row>
    <row r="21" spans="1:10" ht="72.599999999999994" customHeight="1">
      <c r="A21" s="13" t="s">
        <v>34</v>
      </c>
      <c r="B21" s="116" t="s">
        <v>35</v>
      </c>
      <c r="C21" s="116"/>
      <c r="D21" s="116"/>
      <c r="E21" s="116"/>
      <c r="F21" s="116"/>
      <c r="G21" s="116"/>
      <c r="H21" s="116"/>
      <c r="I21" s="116"/>
      <c r="J21" s="117"/>
    </row>
    <row r="22" spans="1:10" ht="15.75">
      <c r="A22" s="92" t="s">
        <v>36</v>
      </c>
      <c r="B22" s="93"/>
      <c r="C22" s="93"/>
      <c r="D22" s="93"/>
      <c r="E22" s="93"/>
      <c r="F22" s="93"/>
      <c r="G22" s="93"/>
      <c r="H22" s="93"/>
      <c r="I22" s="93"/>
      <c r="J22" s="94"/>
    </row>
    <row r="23" spans="1:10" ht="15.75">
      <c r="A23" s="95" t="s">
        <v>37</v>
      </c>
      <c r="B23" s="96"/>
      <c r="C23" s="96"/>
      <c r="D23" s="96"/>
      <c r="E23" s="96"/>
      <c r="F23" s="96"/>
      <c r="G23" s="96"/>
      <c r="H23" s="96"/>
      <c r="I23" s="96"/>
      <c r="J23" s="97"/>
    </row>
    <row r="24" spans="1:10" ht="15" customHeight="1">
      <c r="A24" s="119" t="s">
        <v>38</v>
      </c>
      <c r="B24" s="120"/>
      <c r="C24" s="121" t="s">
        <v>39</v>
      </c>
      <c r="D24" s="122"/>
      <c r="E24" s="122"/>
      <c r="F24" s="122" t="s">
        <v>40</v>
      </c>
      <c r="G24" s="122"/>
      <c r="H24" s="120"/>
      <c r="I24" s="121" t="s">
        <v>41</v>
      </c>
      <c r="J24" s="123"/>
    </row>
    <row r="25" spans="1:10" ht="15" customHeight="1">
      <c r="A25" s="149">
        <v>14274980</v>
      </c>
      <c r="B25" s="128">
        <v>14274980</v>
      </c>
      <c r="C25" s="126">
        <v>21474960</v>
      </c>
      <c r="D25" s="127"/>
      <c r="E25" s="128"/>
      <c r="F25" s="126">
        <v>4150198.55</v>
      </c>
      <c r="G25" s="127"/>
      <c r="H25" s="128"/>
      <c r="I25" s="186">
        <f>IF(F25&gt;0,F25/C25,0)</f>
        <v>0.19325756834937061</v>
      </c>
      <c r="J25" s="187"/>
    </row>
    <row r="26" spans="1:10" ht="15.75">
      <c r="A26" s="95" t="s">
        <v>42</v>
      </c>
      <c r="B26" s="96"/>
      <c r="C26" s="96"/>
      <c r="D26" s="96"/>
      <c r="E26" s="96"/>
      <c r="F26" s="96"/>
      <c r="G26" s="96"/>
      <c r="H26" s="96"/>
      <c r="I26" s="96"/>
      <c r="J26" s="97"/>
    </row>
    <row r="27" spans="1:10">
      <c r="A27" s="14"/>
      <c r="B27"/>
      <c r="C27" s="137" t="s">
        <v>148</v>
      </c>
      <c r="D27" s="138"/>
      <c r="E27" s="137" t="s">
        <v>44</v>
      </c>
      <c r="F27" s="138"/>
      <c r="G27" s="137" t="s">
        <v>45</v>
      </c>
      <c r="H27" s="137"/>
      <c r="I27" s="137" t="s">
        <v>46</v>
      </c>
      <c r="J27" s="139"/>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v>190</v>
      </c>
      <c r="D29" s="71">
        <v>12501169.529999999</v>
      </c>
      <c r="E29" s="72">
        <v>30</v>
      </c>
      <c r="F29" s="73">
        <v>3080000</v>
      </c>
      <c r="G29" s="74">
        <v>31</v>
      </c>
      <c r="H29" s="71">
        <v>2950198.55</v>
      </c>
      <c r="I29" s="24">
        <f t="shared" ref="I29:J31" si="0">IF(G29&gt;0,G29/C29,0)</f>
        <v>0.16315789473684211</v>
      </c>
      <c r="J29" s="25">
        <f t="shared" si="0"/>
        <v>0.23599380385332636</v>
      </c>
    </row>
    <row r="30" spans="1:10" ht="48">
      <c r="A30" s="26" t="s">
        <v>140</v>
      </c>
      <c r="B30" s="27"/>
      <c r="C30" s="20">
        <v>75</v>
      </c>
      <c r="D30" s="73">
        <v>3600000</v>
      </c>
      <c r="E30" s="75">
        <v>23</v>
      </c>
      <c r="F30" s="73">
        <v>600000</v>
      </c>
      <c r="G30" s="76">
        <v>16</v>
      </c>
      <c r="H30" s="73">
        <v>600000</v>
      </c>
      <c r="I30" s="24">
        <f t="shared" si="0"/>
        <v>0.21333333333333335</v>
      </c>
      <c r="J30" s="25">
        <f t="shared" si="0"/>
        <v>0.16666666666666666</v>
      </c>
    </row>
    <row r="31" spans="1:10" ht="36">
      <c r="A31" s="26" t="s">
        <v>141</v>
      </c>
      <c r="B31" s="27"/>
      <c r="C31" s="28">
        <v>717</v>
      </c>
      <c r="D31" s="70">
        <v>3600000</v>
      </c>
      <c r="E31" s="75">
        <v>204</v>
      </c>
      <c r="F31" s="70">
        <v>600000</v>
      </c>
      <c r="G31" s="76">
        <v>132</v>
      </c>
      <c r="H31" s="70">
        <v>600000</v>
      </c>
      <c r="I31" s="24">
        <f t="shared" si="0"/>
        <v>0.18410041841004185</v>
      </c>
      <c r="J31" s="31">
        <f t="shared" si="0"/>
        <v>0.16666666666666666</v>
      </c>
    </row>
    <row r="32" spans="1:10" ht="15.75">
      <c r="A32" s="92" t="s">
        <v>60</v>
      </c>
      <c r="B32" s="93"/>
      <c r="C32" s="93"/>
      <c r="D32" s="93"/>
      <c r="E32" s="93"/>
      <c r="F32" s="93"/>
      <c r="G32" s="93"/>
      <c r="H32" s="93"/>
      <c r="I32" s="93"/>
      <c r="J32" s="94"/>
    </row>
    <row r="33" spans="1:10" ht="15.75">
      <c r="A33" s="95" t="s">
        <v>61</v>
      </c>
      <c r="B33" s="96"/>
      <c r="C33" s="96"/>
      <c r="D33" s="96"/>
      <c r="E33" s="96"/>
      <c r="F33" s="96"/>
      <c r="G33" s="96"/>
      <c r="H33" s="96"/>
      <c r="I33" s="96"/>
      <c r="J33" s="97"/>
    </row>
    <row r="34" spans="1:10">
      <c r="A34" s="32" t="s">
        <v>62</v>
      </c>
      <c r="B34" s="114" t="s">
        <v>139</v>
      </c>
      <c r="C34" s="114"/>
      <c r="D34" s="114"/>
      <c r="E34" s="114"/>
      <c r="F34" s="114"/>
      <c r="G34" s="114"/>
      <c r="H34" s="114"/>
      <c r="I34" s="114"/>
      <c r="J34" s="115"/>
    </row>
    <row r="35" spans="1:10" ht="30">
      <c r="A35" s="32" t="s">
        <v>63</v>
      </c>
      <c r="B35" s="116" t="s">
        <v>64</v>
      </c>
      <c r="C35" s="116"/>
      <c r="D35" s="116"/>
      <c r="E35" s="116"/>
      <c r="F35" s="116"/>
      <c r="G35" s="116"/>
      <c r="H35" s="116"/>
      <c r="I35" s="116"/>
      <c r="J35" s="117"/>
    </row>
    <row r="36" spans="1:10" ht="31.5" customHeight="1">
      <c r="A36" s="32" t="s">
        <v>65</v>
      </c>
      <c r="B36" s="131" t="s">
        <v>212</v>
      </c>
      <c r="C36" s="131"/>
      <c r="D36" s="131"/>
      <c r="E36" s="131"/>
      <c r="F36" s="131"/>
      <c r="G36" s="131"/>
      <c r="H36" s="131"/>
      <c r="I36" s="131"/>
      <c r="J36" s="134"/>
    </row>
    <row r="37" spans="1:10" ht="87" customHeight="1">
      <c r="A37" s="32" t="s">
        <v>67</v>
      </c>
      <c r="B37" s="131" t="s">
        <v>213</v>
      </c>
      <c r="C37" s="131"/>
      <c r="D37" s="131"/>
      <c r="E37" s="131"/>
      <c r="F37" s="131"/>
      <c r="G37" s="131"/>
      <c r="H37" s="131"/>
      <c r="I37" s="131"/>
      <c r="J37" s="134"/>
    </row>
    <row r="38" spans="1:10">
      <c r="A38" s="32" t="s">
        <v>62</v>
      </c>
      <c r="B38" s="135" t="s">
        <v>140</v>
      </c>
      <c r="C38" s="135"/>
      <c r="D38" s="135"/>
      <c r="E38" s="135"/>
      <c r="F38" s="135"/>
      <c r="G38" s="135"/>
      <c r="H38" s="135"/>
      <c r="I38" s="135"/>
      <c r="J38" s="136"/>
    </row>
    <row r="39" spans="1:10" ht="30">
      <c r="A39" s="32" t="s">
        <v>63</v>
      </c>
      <c r="B39" s="131" t="s">
        <v>69</v>
      </c>
      <c r="C39" s="131"/>
      <c r="D39" s="131"/>
      <c r="E39" s="131"/>
      <c r="F39" s="131"/>
      <c r="G39" s="131"/>
      <c r="H39" s="131"/>
      <c r="I39" s="131"/>
      <c r="J39" s="134"/>
    </row>
    <row r="40" spans="1:10" ht="33" customHeight="1">
      <c r="A40" s="32" t="s">
        <v>65</v>
      </c>
      <c r="B40" s="131" t="s">
        <v>214</v>
      </c>
      <c r="C40" s="131"/>
      <c r="D40" s="131"/>
      <c r="E40" s="131"/>
      <c r="F40" s="131"/>
      <c r="G40" s="131"/>
      <c r="H40" s="131"/>
      <c r="I40" s="131"/>
      <c r="J40" s="134"/>
    </row>
    <row r="41" spans="1:10" ht="204.75" customHeight="1">
      <c r="A41" s="32" t="s">
        <v>67</v>
      </c>
      <c r="B41" s="131" t="s">
        <v>215</v>
      </c>
      <c r="C41" s="131"/>
      <c r="D41" s="131"/>
      <c r="E41" s="131"/>
      <c r="F41" s="131"/>
      <c r="G41" s="131"/>
      <c r="H41" s="131"/>
      <c r="I41" s="131"/>
      <c r="J41" s="134"/>
    </row>
    <row r="42" spans="1:10">
      <c r="A42" s="32" t="s">
        <v>62</v>
      </c>
      <c r="B42" s="135" t="s">
        <v>141</v>
      </c>
      <c r="C42" s="135"/>
      <c r="D42" s="135"/>
      <c r="E42" s="135"/>
      <c r="F42" s="135"/>
      <c r="G42" s="135"/>
      <c r="H42" s="135"/>
      <c r="I42" s="135"/>
      <c r="J42" s="136"/>
    </row>
    <row r="43" spans="1:10" ht="30.75" customHeight="1">
      <c r="A43" s="32" t="s">
        <v>63</v>
      </c>
      <c r="B43" s="131" t="s">
        <v>72</v>
      </c>
      <c r="C43" s="131"/>
      <c r="D43" s="131"/>
      <c r="E43" s="131"/>
      <c r="F43" s="131"/>
      <c r="G43" s="131"/>
      <c r="H43" s="131"/>
      <c r="I43" s="131"/>
      <c r="J43" s="134"/>
    </row>
    <row r="44" spans="1:10" ht="22.5" customHeight="1">
      <c r="A44" s="32" t="s">
        <v>65</v>
      </c>
      <c r="B44" s="131" t="s">
        <v>216</v>
      </c>
      <c r="C44" s="131"/>
      <c r="D44" s="131"/>
      <c r="E44" s="131"/>
      <c r="F44" s="131"/>
      <c r="G44" s="131"/>
      <c r="H44" s="131"/>
      <c r="I44" s="131"/>
      <c r="J44" s="134"/>
    </row>
    <row r="45" spans="1:10" ht="129" customHeight="1">
      <c r="A45" s="32" t="s">
        <v>67</v>
      </c>
      <c r="B45" s="131" t="s">
        <v>217</v>
      </c>
      <c r="C45" s="131"/>
      <c r="D45" s="131"/>
      <c r="E45" s="131"/>
      <c r="F45" s="131"/>
      <c r="G45" s="131"/>
      <c r="H45" s="131"/>
      <c r="I45" s="131"/>
      <c r="J45" s="134"/>
    </row>
    <row r="46" spans="1:10" ht="15.75">
      <c r="A46" s="92" t="s">
        <v>75</v>
      </c>
      <c r="B46" s="93"/>
      <c r="C46" s="93"/>
      <c r="D46" s="93"/>
      <c r="E46" s="93"/>
      <c r="F46" s="93"/>
      <c r="G46" s="93"/>
      <c r="H46" s="93"/>
      <c r="I46" s="93"/>
      <c r="J46" s="94"/>
    </row>
    <row r="47" spans="1:10" ht="15.75">
      <c r="A47" s="140" t="s">
        <v>76</v>
      </c>
      <c r="B47" s="141"/>
      <c r="C47" s="141"/>
      <c r="D47" s="141"/>
      <c r="E47" s="141"/>
      <c r="F47" s="141"/>
      <c r="G47" s="141"/>
      <c r="H47" s="141"/>
      <c r="I47" s="141"/>
      <c r="J47" s="142"/>
    </row>
    <row r="48" spans="1:10">
      <c r="A48" s="143" t="s">
        <v>218</v>
      </c>
      <c r="B48" s="144"/>
      <c r="C48" s="144"/>
      <c r="D48" s="144"/>
      <c r="E48" s="144"/>
      <c r="F48" s="144"/>
      <c r="G48" s="144"/>
      <c r="H48" s="144"/>
      <c r="I48" s="144"/>
      <c r="J48" s="145"/>
    </row>
    <row r="49" spans="1:11" ht="5.25" customHeight="1">
      <c r="A49" s="33"/>
      <c r="B49" s="34"/>
      <c r="C49" s="34"/>
      <c r="D49" s="34"/>
      <c r="E49" s="34"/>
      <c r="F49" s="34"/>
      <c r="G49" s="34"/>
      <c r="H49" s="34"/>
      <c r="I49" s="34"/>
      <c r="J49" s="35"/>
    </row>
    <row r="50" spans="1:11" ht="15.75">
      <c r="A50" s="92" t="s">
        <v>27</v>
      </c>
      <c r="B50" s="93"/>
      <c r="C50" s="93"/>
      <c r="D50" s="93"/>
      <c r="E50" s="93"/>
      <c r="F50" s="93"/>
      <c r="G50" s="93"/>
      <c r="H50" s="93"/>
      <c r="I50" s="93"/>
      <c r="J50" s="94"/>
    </row>
    <row r="51" spans="1:11" ht="15.75">
      <c r="A51" s="8" t="s">
        <v>28</v>
      </c>
      <c r="B51" s="170" t="s">
        <v>78</v>
      </c>
      <c r="C51" s="170"/>
      <c r="D51" s="170"/>
      <c r="E51" s="170"/>
      <c r="F51" s="170"/>
      <c r="G51" s="170"/>
      <c r="H51" s="170"/>
      <c r="I51" s="170"/>
      <c r="J51" s="171"/>
    </row>
    <row r="52" spans="1:11" ht="79.150000000000006" customHeight="1">
      <c r="A52" s="13" t="s">
        <v>30</v>
      </c>
      <c r="B52" s="116" t="s">
        <v>79</v>
      </c>
      <c r="C52" s="116"/>
      <c r="D52" s="116"/>
      <c r="E52" s="116"/>
      <c r="F52" s="116"/>
      <c r="G52" s="116"/>
      <c r="H52" s="116"/>
      <c r="I52" s="116"/>
      <c r="J52" s="117"/>
    </row>
    <row r="53" spans="1:11" ht="19.5" customHeight="1">
      <c r="A53" s="13" t="s">
        <v>32</v>
      </c>
      <c r="B53" s="116" t="s">
        <v>80</v>
      </c>
      <c r="C53" s="116"/>
      <c r="D53" s="116"/>
      <c r="E53" s="116"/>
      <c r="F53" s="116"/>
      <c r="G53" s="116"/>
      <c r="H53" s="116"/>
      <c r="I53" s="116"/>
      <c r="J53" s="117"/>
    </row>
    <row r="54" spans="1:11" ht="69" customHeight="1">
      <c r="A54" s="13" t="s">
        <v>34</v>
      </c>
      <c r="B54" s="116" t="s">
        <v>81</v>
      </c>
      <c r="C54" s="116"/>
      <c r="D54" s="116"/>
      <c r="E54" s="116"/>
      <c r="F54" s="116"/>
      <c r="G54" s="116"/>
      <c r="H54" s="116"/>
      <c r="I54" s="116"/>
      <c r="J54" s="117"/>
    </row>
    <row r="55" spans="1:11" ht="15.75">
      <c r="A55" s="92" t="s">
        <v>36</v>
      </c>
      <c r="B55" s="93"/>
      <c r="C55" s="93"/>
      <c r="D55" s="93"/>
      <c r="E55" s="93"/>
      <c r="F55" s="93"/>
      <c r="G55" s="93"/>
      <c r="H55" s="93"/>
      <c r="I55" s="93"/>
      <c r="J55" s="94"/>
    </row>
    <row r="56" spans="1:11" ht="15.75">
      <c r="A56" s="95" t="s">
        <v>37</v>
      </c>
      <c r="B56" s="96"/>
      <c r="C56" s="96"/>
      <c r="D56" s="96"/>
      <c r="E56" s="96"/>
      <c r="F56" s="96"/>
      <c r="G56" s="96"/>
      <c r="H56" s="96"/>
      <c r="I56" s="96"/>
      <c r="J56" s="97"/>
    </row>
    <row r="57" spans="1:11">
      <c r="A57" s="119" t="s">
        <v>38</v>
      </c>
      <c r="B57" s="120"/>
      <c r="C57" s="121" t="s">
        <v>39</v>
      </c>
      <c r="D57" s="122"/>
      <c r="E57" s="122"/>
      <c r="F57" s="122" t="s">
        <v>40</v>
      </c>
      <c r="G57" s="122"/>
      <c r="H57" s="120"/>
      <c r="I57" s="121" t="s">
        <v>41</v>
      </c>
      <c r="J57" s="123"/>
    </row>
    <row r="58" spans="1:11">
      <c r="A58" s="124">
        <v>226899050</v>
      </c>
      <c r="B58" s="125"/>
      <c r="C58" s="146">
        <v>232054040</v>
      </c>
      <c r="D58" s="147"/>
      <c r="E58" s="148"/>
      <c r="F58" s="126">
        <v>56356579.5</v>
      </c>
      <c r="G58" s="127"/>
      <c r="H58" s="128"/>
      <c r="I58" s="129">
        <f>IF(F58&gt;0,F58/C58,0)</f>
        <v>0.24285972138214013</v>
      </c>
      <c r="J58" s="130"/>
      <c r="K58" s="36"/>
    </row>
    <row r="59" spans="1:11" ht="15.75">
      <c r="A59" s="95" t="s">
        <v>42</v>
      </c>
      <c r="B59" s="96"/>
      <c r="C59" s="96"/>
      <c r="D59" s="96"/>
      <c r="E59" s="96"/>
      <c r="F59" s="96"/>
      <c r="G59" s="96"/>
      <c r="H59" s="96"/>
      <c r="I59" s="96"/>
      <c r="J59" s="97"/>
    </row>
    <row r="60" spans="1:11">
      <c r="A60" s="14"/>
      <c r="B60"/>
      <c r="C60" s="137" t="s">
        <v>148</v>
      </c>
      <c r="D60" s="138"/>
      <c r="E60" s="137" t="s">
        <v>44</v>
      </c>
      <c r="F60" s="138"/>
      <c r="G60" s="137" t="s">
        <v>45</v>
      </c>
      <c r="H60" s="137"/>
      <c r="I60" s="137" t="s">
        <v>46</v>
      </c>
      <c r="J60" s="139"/>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20">
        <v>400</v>
      </c>
      <c r="D62" s="22">
        <v>33424204.530000001</v>
      </c>
      <c r="E62" s="29">
        <v>85</v>
      </c>
      <c r="F62" s="22">
        <v>8300000</v>
      </c>
      <c r="G62" s="23">
        <v>81</v>
      </c>
      <c r="H62" s="71">
        <v>7935454.1100000003</v>
      </c>
      <c r="I62" s="37">
        <f t="shared" ref="I62:J64" si="1">IF(G62&gt;0,G62/C62,0)</f>
        <v>0.20250000000000001</v>
      </c>
      <c r="J62" s="25">
        <f>IF(H62&gt;0,H62/D62,0)</f>
        <v>0.23741639394521741</v>
      </c>
    </row>
    <row r="63" spans="1:11" ht="72" customHeight="1">
      <c r="A63" s="26" t="s">
        <v>83</v>
      </c>
      <c r="B63" s="27"/>
      <c r="C63" s="28">
        <v>10000</v>
      </c>
      <c r="D63" s="22">
        <v>194185166.22999999</v>
      </c>
      <c r="E63" s="29">
        <v>3200</v>
      </c>
      <c r="F63" s="30">
        <v>49547011.140000001</v>
      </c>
      <c r="G63" s="23">
        <v>5102</v>
      </c>
      <c r="H63" s="30">
        <v>47146125.390000001</v>
      </c>
      <c r="I63" s="38">
        <f t="shared" si="1"/>
        <v>0.51019999999999999</v>
      </c>
      <c r="J63" s="31">
        <f t="shared" si="1"/>
        <v>0.24278953076239826</v>
      </c>
    </row>
    <row r="64" spans="1:11" ht="60">
      <c r="A64" s="39" t="s">
        <v>84</v>
      </c>
      <c r="B64" s="27"/>
      <c r="C64" s="28">
        <v>177</v>
      </c>
      <c r="D64" s="73">
        <v>2050000</v>
      </c>
      <c r="E64" s="29">
        <v>10</v>
      </c>
      <c r="F64" s="30">
        <v>275000</v>
      </c>
      <c r="G64" s="29">
        <v>38</v>
      </c>
      <c r="H64" s="30">
        <v>275000</v>
      </c>
      <c r="I64" s="38">
        <f t="shared" si="1"/>
        <v>0.21468926553672316</v>
      </c>
      <c r="J64" s="25">
        <f t="shared" si="1"/>
        <v>0.13414634146341464</v>
      </c>
    </row>
    <row r="65" spans="1:10" ht="72">
      <c r="A65" s="26" t="s">
        <v>85</v>
      </c>
      <c r="B65" s="27"/>
      <c r="C65" s="28">
        <v>3</v>
      </c>
      <c r="D65" s="73">
        <v>2700000</v>
      </c>
      <c r="E65" s="29">
        <v>2</v>
      </c>
      <c r="F65" s="30">
        <v>1000000</v>
      </c>
      <c r="G65" s="29">
        <v>2</v>
      </c>
      <c r="H65" s="30">
        <v>1000000</v>
      </c>
      <c r="I65" s="38">
        <f>IF(G65&gt;0,G65/C65,0)</f>
        <v>0.66666666666666663</v>
      </c>
      <c r="J65" s="31">
        <f>IF(H65&gt;0,H65/F65,0)</f>
        <v>1</v>
      </c>
    </row>
    <row r="66" spans="1:10" ht="15.75">
      <c r="A66" s="92" t="s">
        <v>60</v>
      </c>
      <c r="B66" s="93"/>
      <c r="C66" s="93"/>
      <c r="D66" s="93"/>
      <c r="E66" s="93"/>
      <c r="F66" s="93"/>
      <c r="G66" s="93"/>
      <c r="H66" s="93"/>
      <c r="I66" s="93"/>
      <c r="J66" s="94"/>
    </row>
    <row r="67" spans="1:10" ht="15.75">
      <c r="A67" s="95" t="s">
        <v>61</v>
      </c>
      <c r="B67" s="96"/>
      <c r="C67" s="96"/>
      <c r="D67" s="96"/>
      <c r="E67" s="96"/>
      <c r="F67" s="96"/>
      <c r="G67" s="96"/>
      <c r="H67" s="96"/>
      <c r="I67" s="96"/>
      <c r="J67" s="97"/>
    </row>
    <row r="68" spans="1:10" ht="27" customHeight="1">
      <c r="A68" s="32" t="s">
        <v>62</v>
      </c>
      <c r="B68" s="114" t="s">
        <v>82</v>
      </c>
      <c r="C68" s="114"/>
      <c r="D68" s="114"/>
      <c r="E68" s="114"/>
      <c r="F68" s="114"/>
      <c r="G68" s="114"/>
      <c r="H68" s="114"/>
      <c r="I68" s="114"/>
      <c r="J68" s="115"/>
    </row>
    <row r="69" spans="1:10" ht="34.15" customHeight="1">
      <c r="A69" s="32" t="s">
        <v>63</v>
      </c>
      <c r="B69" s="116" t="s">
        <v>86</v>
      </c>
      <c r="C69" s="116"/>
      <c r="D69" s="116"/>
      <c r="E69" s="116"/>
      <c r="F69" s="116"/>
      <c r="G69" s="116"/>
      <c r="H69" s="116"/>
      <c r="I69" s="116"/>
      <c r="J69" s="117"/>
    </row>
    <row r="70" spans="1:10" ht="31.5" customHeight="1">
      <c r="A70" s="32" t="s">
        <v>65</v>
      </c>
      <c r="B70" s="131" t="s">
        <v>219</v>
      </c>
      <c r="C70" s="131"/>
      <c r="D70" s="131"/>
      <c r="E70" s="131"/>
      <c r="F70" s="131"/>
      <c r="G70" s="131"/>
      <c r="H70" s="131"/>
      <c r="I70" s="131"/>
      <c r="J70" s="134"/>
    </row>
    <row r="71" spans="1:10" ht="27.75" customHeight="1">
      <c r="A71" s="32" t="s">
        <v>67</v>
      </c>
      <c r="B71" s="182" t="s">
        <v>220</v>
      </c>
      <c r="C71" s="131"/>
      <c r="D71" s="131"/>
      <c r="E71" s="131"/>
      <c r="F71" s="131"/>
      <c r="G71" s="131"/>
      <c r="H71" s="131"/>
      <c r="I71" s="131"/>
      <c r="J71" s="134"/>
    </row>
    <row r="72" spans="1:10" ht="24.75" customHeight="1">
      <c r="A72" s="32" t="s">
        <v>62</v>
      </c>
      <c r="B72" s="135" t="s">
        <v>83</v>
      </c>
      <c r="C72" s="135"/>
      <c r="D72" s="135"/>
      <c r="E72" s="135"/>
      <c r="F72" s="135"/>
      <c r="G72" s="135"/>
      <c r="H72" s="135"/>
      <c r="I72" s="135"/>
      <c r="J72" s="136"/>
    </row>
    <row r="73" spans="1:10" ht="30">
      <c r="A73" s="32" t="s">
        <v>63</v>
      </c>
      <c r="B73" s="116" t="s">
        <v>89</v>
      </c>
      <c r="C73" s="116"/>
      <c r="D73" s="116"/>
      <c r="E73" s="116"/>
      <c r="F73" s="116"/>
      <c r="G73" s="116"/>
      <c r="H73" s="116"/>
      <c r="I73" s="116"/>
      <c r="J73" s="117"/>
    </row>
    <row r="74" spans="1:10">
      <c r="A74" s="32" t="s">
        <v>65</v>
      </c>
      <c r="B74" s="131" t="s">
        <v>221</v>
      </c>
      <c r="C74" s="131"/>
      <c r="D74" s="131"/>
      <c r="E74" s="131"/>
      <c r="F74" s="131"/>
      <c r="G74" s="131"/>
      <c r="H74" s="131"/>
      <c r="I74" s="131"/>
      <c r="J74" s="134"/>
    </row>
    <row r="75" spans="1:10" ht="232.5" customHeight="1">
      <c r="A75" s="32" t="s">
        <v>67</v>
      </c>
      <c r="B75" s="131" t="s">
        <v>222</v>
      </c>
      <c r="C75" s="131"/>
      <c r="D75" s="131"/>
      <c r="E75" s="131"/>
      <c r="F75" s="131"/>
      <c r="G75" s="131"/>
      <c r="H75" s="131"/>
      <c r="I75" s="131"/>
      <c r="J75" s="134"/>
    </row>
    <row r="76" spans="1:10" ht="30" customHeight="1">
      <c r="A76" s="32" t="s">
        <v>62</v>
      </c>
      <c r="B76" s="135" t="s">
        <v>84</v>
      </c>
      <c r="C76" s="135"/>
      <c r="D76" s="135"/>
      <c r="E76" s="135"/>
      <c r="F76" s="135"/>
      <c r="G76" s="135"/>
      <c r="H76" s="135"/>
      <c r="I76" s="135"/>
      <c r="J76" s="136"/>
    </row>
    <row r="77" spans="1:10" ht="30" customHeight="1">
      <c r="A77" s="32" t="s">
        <v>63</v>
      </c>
      <c r="B77" s="116" t="s">
        <v>92</v>
      </c>
      <c r="C77" s="116"/>
      <c r="D77" s="116"/>
      <c r="E77" s="116"/>
      <c r="F77" s="116"/>
      <c r="G77" s="116"/>
      <c r="H77" s="116"/>
      <c r="I77" s="116"/>
      <c r="J77" s="117"/>
    </row>
    <row r="78" spans="1:10" ht="35.25" customHeight="1">
      <c r="A78" s="32" t="s">
        <v>65</v>
      </c>
      <c r="B78" s="116" t="s">
        <v>223</v>
      </c>
      <c r="C78" s="116"/>
      <c r="D78" s="116"/>
      <c r="E78" s="116"/>
      <c r="F78" s="116"/>
      <c r="G78" s="116"/>
      <c r="H78" s="116"/>
      <c r="I78" s="116"/>
      <c r="J78" s="117"/>
    </row>
    <row r="79" spans="1:10" ht="118.5" customHeight="1">
      <c r="A79" s="32" t="s">
        <v>67</v>
      </c>
      <c r="B79" s="131" t="s">
        <v>224</v>
      </c>
      <c r="C79" s="131"/>
      <c r="D79" s="131"/>
      <c r="E79" s="131"/>
      <c r="F79" s="131"/>
      <c r="G79" s="131"/>
      <c r="H79" s="131"/>
      <c r="I79" s="131"/>
      <c r="J79" s="134"/>
    </row>
    <row r="80" spans="1:10" ht="30.75" customHeight="1">
      <c r="A80" s="32" t="s">
        <v>62</v>
      </c>
      <c r="B80" s="135" t="s">
        <v>85</v>
      </c>
      <c r="C80" s="135"/>
      <c r="D80" s="135"/>
      <c r="E80" s="135"/>
      <c r="F80" s="135"/>
      <c r="G80" s="135"/>
      <c r="H80" s="135"/>
      <c r="I80" s="135"/>
      <c r="J80" s="136"/>
    </row>
    <row r="81" spans="1:10" ht="30">
      <c r="A81" s="32" t="s">
        <v>63</v>
      </c>
      <c r="B81" s="116" t="s">
        <v>159</v>
      </c>
      <c r="C81" s="116"/>
      <c r="D81" s="116"/>
      <c r="E81" s="116"/>
      <c r="F81" s="116"/>
      <c r="G81" s="116"/>
      <c r="H81" s="116"/>
      <c r="I81" s="116"/>
      <c r="J81" s="117"/>
    </row>
    <row r="82" spans="1:10" ht="29.25" customHeight="1">
      <c r="A82" s="32" t="s">
        <v>65</v>
      </c>
      <c r="B82" s="131" t="s">
        <v>225</v>
      </c>
      <c r="C82" s="132"/>
      <c r="D82" s="132"/>
      <c r="E82" s="132"/>
      <c r="F82" s="132"/>
      <c r="G82" s="132"/>
      <c r="H82" s="132"/>
      <c r="I82" s="132"/>
      <c r="J82" s="133"/>
    </row>
    <row r="83" spans="1:10" ht="39" customHeight="1">
      <c r="A83" s="32" t="s">
        <v>67</v>
      </c>
      <c r="B83" s="131" t="s">
        <v>213</v>
      </c>
      <c r="C83" s="131"/>
      <c r="D83" s="131"/>
      <c r="E83" s="131"/>
      <c r="F83" s="131"/>
      <c r="G83" s="131"/>
      <c r="H83" s="131"/>
      <c r="I83" s="131"/>
      <c r="J83" s="134"/>
    </row>
    <row r="84" spans="1:10" ht="15.75">
      <c r="A84" s="92" t="s">
        <v>75</v>
      </c>
      <c r="B84" s="93"/>
      <c r="C84" s="93"/>
      <c r="D84" s="93"/>
      <c r="E84" s="93"/>
      <c r="F84" s="93"/>
      <c r="G84" s="93"/>
      <c r="H84" s="93"/>
      <c r="I84" s="93"/>
      <c r="J84" s="94"/>
    </row>
    <row r="85" spans="1:10" ht="15.75" customHeight="1">
      <c r="A85" s="140" t="s">
        <v>76</v>
      </c>
      <c r="B85" s="141"/>
      <c r="C85" s="141"/>
      <c r="D85" s="141"/>
      <c r="E85" s="141"/>
      <c r="F85" s="141"/>
      <c r="G85" s="141"/>
      <c r="H85" s="141"/>
      <c r="I85" s="141"/>
      <c r="J85" s="142"/>
    </row>
    <row r="86" spans="1:10" ht="5.25" customHeight="1">
      <c r="A86" s="166"/>
      <c r="B86" s="167"/>
      <c r="C86" s="167"/>
      <c r="D86" s="167"/>
      <c r="E86" s="167"/>
      <c r="F86" s="167"/>
      <c r="G86" s="167"/>
      <c r="H86" s="167"/>
      <c r="I86" s="167"/>
      <c r="J86" s="168"/>
    </row>
    <row r="87" spans="1:10" ht="6" customHeight="1"/>
    <row r="88" spans="1:10" ht="15.75">
      <c r="A88" s="92" t="s">
        <v>27</v>
      </c>
      <c r="B88" s="93"/>
      <c r="C88" s="93"/>
      <c r="D88" s="93"/>
      <c r="E88" s="93"/>
      <c r="F88" s="93"/>
      <c r="G88" s="93"/>
      <c r="H88" s="93"/>
      <c r="I88" s="93"/>
      <c r="J88" s="94"/>
    </row>
    <row r="89" spans="1:10" ht="15.75">
      <c r="A89" s="8" t="s">
        <v>28</v>
      </c>
      <c r="B89" s="170" t="s">
        <v>95</v>
      </c>
      <c r="C89" s="170"/>
      <c r="D89" s="170"/>
      <c r="E89" s="170"/>
      <c r="F89" s="170"/>
      <c r="G89" s="170"/>
      <c r="H89" s="170"/>
      <c r="I89" s="170"/>
      <c r="J89" s="171"/>
    </row>
    <row r="90" spans="1:10" ht="54.75" customHeight="1">
      <c r="A90" s="13" t="s">
        <v>30</v>
      </c>
      <c r="B90" s="116" t="s">
        <v>96</v>
      </c>
      <c r="C90" s="116"/>
      <c r="D90" s="116"/>
      <c r="E90" s="116"/>
      <c r="F90" s="116"/>
      <c r="G90" s="116"/>
      <c r="H90" s="116"/>
      <c r="I90" s="116"/>
      <c r="J90" s="117"/>
    </row>
    <row r="91" spans="1:10" ht="57.75" customHeight="1">
      <c r="A91" s="13" t="s">
        <v>32</v>
      </c>
      <c r="B91" s="116" t="s">
        <v>97</v>
      </c>
      <c r="C91" s="116"/>
      <c r="D91" s="116"/>
      <c r="E91" s="116"/>
      <c r="F91" s="116"/>
      <c r="G91" s="116"/>
      <c r="H91" s="116"/>
      <c r="I91" s="116"/>
      <c r="J91" s="117"/>
    </row>
    <row r="92" spans="1:10" ht="51" customHeight="1">
      <c r="A92" s="13" t="s">
        <v>34</v>
      </c>
      <c r="B92" s="116" t="s">
        <v>98</v>
      </c>
      <c r="C92" s="116"/>
      <c r="D92" s="116"/>
      <c r="E92" s="116"/>
      <c r="F92" s="116"/>
      <c r="G92" s="116"/>
      <c r="H92" s="116"/>
      <c r="I92" s="116"/>
      <c r="J92" s="117"/>
    </row>
    <row r="93" spans="1:10" ht="15.75">
      <c r="A93" s="92" t="s">
        <v>36</v>
      </c>
      <c r="B93" s="93"/>
      <c r="C93" s="93"/>
      <c r="D93" s="93"/>
      <c r="E93" s="93"/>
      <c r="F93" s="93"/>
      <c r="G93" s="93"/>
      <c r="H93" s="93"/>
      <c r="I93" s="93"/>
      <c r="J93" s="94"/>
    </row>
    <row r="94" spans="1:10" ht="15.75">
      <c r="A94" s="95" t="s">
        <v>37</v>
      </c>
      <c r="B94" s="96"/>
      <c r="C94" s="96"/>
      <c r="D94" s="96"/>
      <c r="E94" s="96"/>
      <c r="F94" s="96"/>
      <c r="G94" s="96"/>
      <c r="H94" s="96"/>
      <c r="I94" s="96"/>
      <c r="J94" s="97"/>
    </row>
    <row r="95" spans="1:10">
      <c r="A95" s="119" t="s">
        <v>38</v>
      </c>
      <c r="B95" s="120"/>
      <c r="C95" s="121" t="s">
        <v>39</v>
      </c>
      <c r="D95" s="122"/>
      <c r="E95" s="122"/>
      <c r="F95" s="122" t="s">
        <v>40</v>
      </c>
      <c r="G95" s="122"/>
      <c r="H95" s="120"/>
      <c r="I95" s="121" t="s">
        <v>41</v>
      </c>
      <c r="J95" s="123"/>
    </row>
    <row r="96" spans="1:10">
      <c r="A96" s="149">
        <v>318204478</v>
      </c>
      <c r="B96" s="128"/>
      <c r="C96" s="126">
        <v>737503439.78999996</v>
      </c>
      <c r="D96" s="127"/>
      <c r="E96" s="128"/>
      <c r="F96" s="126">
        <v>147693210.31</v>
      </c>
      <c r="G96" s="127"/>
      <c r="H96" s="128"/>
      <c r="I96" s="129">
        <f>IF(F96&gt;0,F96/C96,0)</f>
        <v>0.20026104603939859</v>
      </c>
      <c r="J96" s="130"/>
    </row>
    <row r="97" spans="1:10" ht="15.75">
      <c r="A97" s="95" t="s">
        <v>42</v>
      </c>
      <c r="B97" s="96"/>
      <c r="C97" s="96"/>
      <c r="D97" s="96"/>
      <c r="E97" s="96"/>
      <c r="F97" s="96"/>
      <c r="G97" s="96"/>
      <c r="H97" s="96"/>
      <c r="I97" s="96"/>
      <c r="J97" s="97"/>
    </row>
    <row r="98" spans="1:10">
      <c r="A98" s="14"/>
      <c r="B98"/>
      <c r="C98" s="137" t="s">
        <v>148</v>
      </c>
      <c r="D98" s="138"/>
      <c r="E98" s="137" t="s">
        <v>44</v>
      </c>
      <c r="F98" s="138"/>
      <c r="G98" s="137" t="s">
        <v>45</v>
      </c>
      <c r="H98" s="137"/>
      <c r="I98" s="137" t="s">
        <v>46</v>
      </c>
      <c r="J98" s="139"/>
    </row>
    <row r="99" spans="1:10" ht="38.25">
      <c r="A99" s="15" t="s">
        <v>47</v>
      </c>
      <c r="B99" s="16" t="s">
        <v>48</v>
      </c>
      <c r="C99" s="16" t="s">
        <v>49</v>
      </c>
      <c r="D99" s="16" t="s">
        <v>50</v>
      </c>
      <c r="E99" s="16" t="s">
        <v>51</v>
      </c>
      <c r="F99" s="16" t="s">
        <v>52</v>
      </c>
      <c r="G99" s="16" t="s">
        <v>53</v>
      </c>
      <c r="H99" s="16" t="s">
        <v>54</v>
      </c>
      <c r="I99" s="16" t="s">
        <v>55</v>
      </c>
      <c r="J99" s="17" t="s">
        <v>56</v>
      </c>
    </row>
    <row r="100" spans="1:10" ht="48">
      <c r="A100" s="39" t="s">
        <v>99</v>
      </c>
      <c r="B100" s="19"/>
      <c r="C100" s="20">
        <v>6458</v>
      </c>
      <c r="D100" s="22">
        <v>560345983.74000001</v>
      </c>
      <c r="E100" s="79">
        <v>1498</v>
      </c>
      <c r="F100" s="80">
        <v>151700000</v>
      </c>
      <c r="G100" s="81">
        <v>1552</v>
      </c>
      <c r="H100" s="22">
        <v>145691570.84</v>
      </c>
      <c r="I100" s="37">
        <f t="shared" ref="I100:J102" si="2">IF(G100&gt;0,G100/C100,0)</f>
        <v>0.24032208113967171</v>
      </c>
      <c r="J100" s="25">
        <f t="shared" si="2"/>
        <v>0.26000288226853918</v>
      </c>
    </row>
    <row r="101" spans="1:10" ht="48">
      <c r="A101" s="39" t="s">
        <v>100</v>
      </c>
      <c r="B101" s="27"/>
      <c r="C101" s="28">
        <v>8265</v>
      </c>
      <c r="D101" s="30">
        <v>4499989.99</v>
      </c>
      <c r="E101" s="82">
        <v>1900</v>
      </c>
      <c r="F101" s="83">
        <v>999989.99</v>
      </c>
      <c r="G101" s="84">
        <v>2182</v>
      </c>
      <c r="H101" s="30">
        <v>999989.99</v>
      </c>
      <c r="I101" s="38">
        <f t="shared" si="2"/>
        <v>0.26400483968542043</v>
      </c>
      <c r="J101" s="25">
        <f t="shared" si="2"/>
        <v>0.22222049209491684</v>
      </c>
    </row>
    <row r="102" spans="1:10" ht="96">
      <c r="A102" s="39" t="s">
        <v>101</v>
      </c>
      <c r="B102" s="27"/>
      <c r="C102" s="28">
        <v>315</v>
      </c>
      <c r="D102" s="30">
        <v>4501649.4800000004</v>
      </c>
      <c r="E102" s="28">
        <v>70</v>
      </c>
      <c r="F102" s="30">
        <v>1001649.48</v>
      </c>
      <c r="G102" s="29">
        <v>61</v>
      </c>
      <c r="H102" s="30">
        <v>1001649.48</v>
      </c>
      <c r="I102" s="38">
        <f t="shared" si="2"/>
        <v>0.19365079365079366</v>
      </c>
      <c r="J102" s="25">
        <f t="shared" si="2"/>
        <v>0.22250721306715329</v>
      </c>
    </row>
    <row r="103" spans="1:10" ht="15.75">
      <c r="A103" s="92" t="s">
        <v>60</v>
      </c>
      <c r="B103" s="93"/>
      <c r="C103" s="93"/>
      <c r="D103" s="93"/>
      <c r="E103" s="93"/>
      <c r="F103" s="93"/>
      <c r="G103" s="93"/>
      <c r="H103" s="93"/>
      <c r="I103" s="93"/>
      <c r="J103" s="94"/>
    </row>
    <row r="104" spans="1:10" ht="15.75">
      <c r="A104" s="95" t="s">
        <v>61</v>
      </c>
      <c r="B104" s="96"/>
      <c r="C104" s="96"/>
      <c r="D104" s="96"/>
      <c r="E104" s="96"/>
      <c r="F104" s="96"/>
      <c r="G104" s="96"/>
      <c r="H104" s="96"/>
      <c r="I104" s="96"/>
      <c r="J104" s="97"/>
    </row>
    <row r="105" spans="1:10">
      <c r="A105" s="32" t="s">
        <v>62</v>
      </c>
      <c r="B105" s="114" t="s">
        <v>99</v>
      </c>
      <c r="C105" s="114"/>
      <c r="D105" s="114"/>
      <c r="E105" s="114"/>
      <c r="F105" s="114"/>
      <c r="G105" s="114"/>
      <c r="H105" s="114"/>
      <c r="I105" s="114"/>
      <c r="J105" s="115"/>
    </row>
    <row r="106" spans="1:10" ht="30">
      <c r="A106" s="32" t="s">
        <v>63</v>
      </c>
      <c r="B106" s="116" t="s">
        <v>102</v>
      </c>
      <c r="C106" s="116"/>
      <c r="D106" s="116"/>
      <c r="E106" s="116"/>
      <c r="F106" s="116"/>
      <c r="G106" s="116"/>
      <c r="H106" s="116"/>
      <c r="I106" s="116"/>
      <c r="J106" s="117"/>
    </row>
    <row r="107" spans="1:10" ht="29.25" customHeight="1">
      <c r="A107" s="32" t="s">
        <v>65</v>
      </c>
      <c r="B107" s="116" t="s">
        <v>226</v>
      </c>
      <c r="C107" s="116"/>
      <c r="D107" s="116"/>
      <c r="E107" s="116"/>
      <c r="F107" s="116"/>
      <c r="G107" s="116"/>
      <c r="H107" s="116"/>
      <c r="I107" s="116"/>
      <c r="J107" s="117"/>
    </row>
    <row r="108" spans="1:10" ht="43.5" customHeight="1">
      <c r="A108" s="32" t="s">
        <v>67</v>
      </c>
      <c r="B108" s="182" t="s">
        <v>227</v>
      </c>
      <c r="C108" s="131"/>
      <c r="D108" s="131"/>
      <c r="E108" s="131"/>
      <c r="F108" s="131"/>
      <c r="G108" s="131"/>
      <c r="H108" s="131"/>
      <c r="I108" s="131"/>
      <c r="J108" s="134"/>
    </row>
    <row r="109" spans="1:10">
      <c r="A109" s="32" t="s">
        <v>62</v>
      </c>
      <c r="B109" s="114" t="s">
        <v>100</v>
      </c>
      <c r="C109" s="114"/>
      <c r="D109" s="114"/>
      <c r="E109" s="114"/>
      <c r="F109" s="114"/>
      <c r="G109" s="114"/>
      <c r="H109" s="114"/>
      <c r="I109" s="114"/>
      <c r="J109" s="115"/>
    </row>
    <row r="110" spans="1:10" ht="30">
      <c r="A110" s="32" t="s">
        <v>63</v>
      </c>
      <c r="B110" s="131" t="s">
        <v>105</v>
      </c>
      <c r="C110" s="131"/>
      <c r="D110" s="131"/>
      <c r="E110" s="131"/>
      <c r="F110" s="131"/>
      <c r="G110" s="131"/>
      <c r="H110" s="131"/>
      <c r="I110" s="131"/>
      <c r="J110" s="134"/>
    </row>
    <row r="111" spans="1:10" ht="26.25" customHeight="1">
      <c r="A111" s="32" t="s">
        <v>65</v>
      </c>
      <c r="B111" s="182" t="s">
        <v>228</v>
      </c>
      <c r="C111" s="131"/>
      <c r="D111" s="131"/>
      <c r="E111" s="131"/>
      <c r="F111" s="131"/>
      <c r="G111" s="131"/>
      <c r="H111" s="131"/>
      <c r="I111" s="131"/>
      <c r="J111" s="134"/>
    </row>
    <row r="112" spans="1:10" ht="105" customHeight="1">
      <c r="A112" s="32" t="s">
        <v>67</v>
      </c>
      <c r="B112" s="131" t="s">
        <v>229</v>
      </c>
      <c r="C112" s="132"/>
      <c r="D112" s="132"/>
      <c r="E112" s="132"/>
      <c r="F112" s="132"/>
      <c r="G112" s="132"/>
      <c r="H112" s="132"/>
      <c r="I112" s="132"/>
      <c r="J112" s="133"/>
    </row>
    <row r="113" spans="1:10" ht="28.5" customHeight="1">
      <c r="A113" s="32" t="s">
        <v>62</v>
      </c>
      <c r="B113" s="114" t="s">
        <v>101</v>
      </c>
      <c r="C113" s="114"/>
      <c r="D113" s="114"/>
      <c r="E113" s="114"/>
      <c r="F113" s="114"/>
      <c r="G113" s="114"/>
      <c r="H113" s="114"/>
      <c r="I113" s="114"/>
      <c r="J113" s="115"/>
    </row>
    <row r="114" spans="1:10" ht="26.25" customHeight="1">
      <c r="A114" s="32" t="s">
        <v>63</v>
      </c>
      <c r="B114" s="116" t="s">
        <v>108</v>
      </c>
      <c r="C114" s="116"/>
      <c r="D114" s="116"/>
      <c r="E114" s="116"/>
      <c r="F114" s="116"/>
      <c r="G114" s="116"/>
      <c r="H114" s="116"/>
      <c r="I114" s="116"/>
      <c r="J114" s="117"/>
    </row>
    <row r="115" spans="1:10" ht="29.25" customHeight="1">
      <c r="A115" s="32" t="s">
        <v>65</v>
      </c>
      <c r="B115" s="116" t="s">
        <v>230</v>
      </c>
      <c r="C115" s="116"/>
      <c r="D115" s="116"/>
      <c r="E115" s="116"/>
      <c r="F115" s="116"/>
      <c r="G115" s="116"/>
      <c r="H115" s="116"/>
      <c r="I115" s="116"/>
      <c r="J115" s="117"/>
    </row>
    <row r="116" spans="1:10" ht="158.25" customHeight="1">
      <c r="A116" s="32" t="s">
        <v>67</v>
      </c>
      <c r="B116" s="131" t="s">
        <v>231</v>
      </c>
      <c r="C116" s="131"/>
      <c r="D116" s="131"/>
      <c r="E116" s="131"/>
      <c r="F116" s="131"/>
      <c r="G116" s="131"/>
      <c r="H116" s="131"/>
      <c r="I116" s="131"/>
      <c r="J116" s="134"/>
    </row>
    <row r="117" spans="1:10" ht="15.75">
      <c r="A117" s="92" t="s">
        <v>75</v>
      </c>
      <c r="B117" s="93"/>
      <c r="C117" s="93"/>
      <c r="D117" s="93"/>
      <c r="E117" s="93"/>
      <c r="F117" s="93"/>
      <c r="G117" s="93"/>
      <c r="H117" s="93"/>
      <c r="I117" s="93"/>
      <c r="J117" s="94"/>
    </row>
    <row r="118" spans="1:10" ht="15.75">
      <c r="A118" s="140" t="s">
        <v>76</v>
      </c>
      <c r="B118" s="141"/>
      <c r="C118" s="141"/>
      <c r="D118" s="141"/>
      <c r="E118" s="141"/>
      <c r="F118" s="141"/>
      <c r="G118" s="141"/>
      <c r="H118" s="141"/>
      <c r="I118" s="141"/>
      <c r="J118" s="142"/>
    </row>
    <row r="119" spans="1:10">
      <c r="A119" s="150" t="s">
        <v>111</v>
      </c>
      <c r="B119" s="151"/>
      <c r="C119" s="151"/>
      <c r="D119" s="151"/>
      <c r="E119" s="151"/>
      <c r="F119" s="151"/>
      <c r="G119" s="151"/>
      <c r="H119" s="151"/>
      <c r="I119" s="151"/>
      <c r="J119" s="152"/>
    </row>
    <row r="120" spans="1:10" ht="15.75">
      <c r="A120" s="92" t="s">
        <v>27</v>
      </c>
      <c r="B120" s="93"/>
      <c r="C120" s="93"/>
      <c r="D120" s="93"/>
      <c r="E120" s="93"/>
      <c r="F120" s="93"/>
      <c r="G120" s="93"/>
      <c r="H120" s="93"/>
      <c r="I120" s="93"/>
      <c r="J120" s="94"/>
    </row>
    <row r="121" spans="1:10" ht="33" customHeight="1">
      <c r="A121" s="51" t="s">
        <v>28</v>
      </c>
      <c r="B121" s="172" t="s">
        <v>112</v>
      </c>
      <c r="C121" s="172"/>
      <c r="D121" s="172"/>
      <c r="E121" s="172"/>
      <c r="F121" s="172"/>
      <c r="G121" s="172"/>
      <c r="H121" s="172"/>
      <c r="I121" s="172"/>
      <c r="J121" s="173"/>
    </row>
    <row r="122" spans="1:10" ht="49.15" customHeight="1">
      <c r="A122" s="13" t="s">
        <v>30</v>
      </c>
      <c r="B122" s="116" t="s">
        <v>113</v>
      </c>
      <c r="C122" s="116"/>
      <c r="D122" s="116"/>
      <c r="E122" s="116"/>
      <c r="F122" s="116"/>
      <c r="G122" s="116"/>
      <c r="H122" s="116"/>
      <c r="I122" s="116"/>
      <c r="J122" s="117"/>
    </row>
    <row r="123" spans="1:10">
      <c r="A123" s="13" t="s">
        <v>32</v>
      </c>
      <c r="B123" s="131" t="s">
        <v>33</v>
      </c>
      <c r="C123" s="131"/>
      <c r="D123" s="131"/>
      <c r="E123" s="131"/>
      <c r="F123" s="131"/>
      <c r="G123" s="131"/>
      <c r="H123" s="131"/>
      <c r="I123" s="131"/>
      <c r="J123" s="134"/>
    </row>
    <row r="124" spans="1:10" ht="72.599999999999994" customHeight="1">
      <c r="A124" s="13" t="s">
        <v>34</v>
      </c>
      <c r="B124" s="131" t="s">
        <v>114</v>
      </c>
      <c r="C124" s="131"/>
      <c r="D124" s="131"/>
      <c r="E124" s="131"/>
      <c r="F124" s="131"/>
      <c r="G124" s="131"/>
      <c r="H124" s="131"/>
      <c r="I124" s="131"/>
      <c r="J124" s="134"/>
    </row>
    <row r="125" spans="1:10" ht="15.75">
      <c r="A125" s="92" t="s">
        <v>36</v>
      </c>
      <c r="B125" s="93"/>
      <c r="C125" s="93"/>
      <c r="D125" s="93"/>
      <c r="E125" s="93"/>
      <c r="F125" s="93"/>
      <c r="G125" s="93"/>
      <c r="H125" s="93"/>
      <c r="I125" s="93"/>
      <c r="J125" s="94"/>
    </row>
    <row r="126" spans="1:10" ht="15.75">
      <c r="A126" s="95" t="s">
        <v>37</v>
      </c>
      <c r="B126" s="96"/>
      <c r="C126" s="96"/>
      <c r="D126" s="96"/>
      <c r="E126" s="96"/>
      <c r="F126" s="96"/>
      <c r="G126" s="96"/>
      <c r="H126" s="96"/>
      <c r="I126" s="96"/>
      <c r="J126" s="97"/>
    </row>
    <row r="127" spans="1:10" ht="15" customHeight="1">
      <c r="A127" s="119" t="s">
        <v>38</v>
      </c>
      <c r="B127" s="120"/>
      <c r="C127" s="121" t="s">
        <v>39</v>
      </c>
      <c r="D127" s="122"/>
      <c r="E127" s="122"/>
      <c r="F127" s="122" t="s">
        <v>40</v>
      </c>
      <c r="G127" s="122"/>
      <c r="H127" s="120"/>
      <c r="I127" s="121" t="s">
        <v>41</v>
      </c>
      <c r="J127" s="123"/>
    </row>
    <row r="128" spans="1:10" ht="15" customHeight="1">
      <c r="A128" s="124">
        <v>87754340</v>
      </c>
      <c r="B128" s="125"/>
      <c r="C128" s="126">
        <v>87754340</v>
      </c>
      <c r="D128" s="127"/>
      <c r="E128" s="128"/>
      <c r="F128" s="188">
        <v>39458497.780000001</v>
      </c>
      <c r="G128" s="127"/>
      <c r="H128" s="128"/>
      <c r="I128" s="129">
        <f>IF(F128&gt;0,F128/C128,0)</f>
        <v>0.44964725140659711</v>
      </c>
      <c r="J128" s="130"/>
    </row>
    <row r="129" spans="1:12" ht="15.75">
      <c r="A129" s="95" t="s">
        <v>42</v>
      </c>
      <c r="B129" s="96"/>
      <c r="C129" s="96"/>
      <c r="D129" s="96"/>
      <c r="E129" s="96"/>
      <c r="F129" s="96"/>
      <c r="G129" s="96"/>
      <c r="H129" s="96"/>
      <c r="I129" s="96"/>
      <c r="J129" s="97"/>
    </row>
    <row r="130" spans="1:12">
      <c r="A130" s="14"/>
      <c r="B130"/>
      <c r="C130" s="137" t="s">
        <v>148</v>
      </c>
      <c r="D130" s="138"/>
      <c r="E130" s="137" t="s">
        <v>44</v>
      </c>
      <c r="F130" s="138"/>
      <c r="G130" s="137" t="s">
        <v>45</v>
      </c>
      <c r="H130" s="137"/>
      <c r="I130" s="137" t="s">
        <v>46</v>
      </c>
      <c r="J130" s="139"/>
      <c r="L130" s="22">
        <v>926976.29</v>
      </c>
    </row>
    <row r="131" spans="1:12" ht="38.25">
      <c r="A131" s="15" t="s">
        <v>47</v>
      </c>
      <c r="B131" s="16" t="s">
        <v>48</v>
      </c>
      <c r="C131" s="16" t="s">
        <v>49</v>
      </c>
      <c r="D131" s="16" t="s">
        <v>50</v>
      </c>
      <c r="E131" s="16" t="s">
        <v>51</v>
      </c>
      <c r="F131" s="16" t="s">
        <v>52</v>
      </c>
      <c r="G131" s="16" t="s">
        <v>53</v>
      </c>
      <c r="H131" s="48" t="s">
        <v>54</v>
      </c>
      <c r="I131" s="16" t="s">
        <v>55</v>
      </c>
      <c r="J131" s="17" t="s">
        <v>56</v>
      </c>
      <c r="L131" s="22">
        <v>8290031.4000000004</v>
      </c>
    </row>
    <row r="132" spans="1:12" ht="62.25" customHeight="1">
      <c r="A132" s="18" t="s">
        <v>115</v>
      </c>
      <c r="B132" s="19"/>
      <c r="C132" s="20">
        <v>8100</v>
      </c>
      <c r="D132" s="22">
        <v>5680542.7800000003</v>
      </c>
      <c r="E132" s="85">
        <v>3900</v>
      </c>
      <c r="F132" s="22">
        <v>50000.28</v>
      </c>
      <c r="G132" s="86">
        <v>6678</v>
      </c>
      <c r="H132" s="22">
        <v>50000.28</v>
      </c>
      <c r="I132" s="47">
        <f t="shared" ref="I132:J134" si="3">IF(G132&gt;0,G132/C132,0)</f>
        <v>0.82444444444444442</v>
      </c>
      <c r="J132" s="25">
        <f t="shared" si="3"/>
        <v>8.8020250769064706E-3</v>
      </c>
      <c r="L132" s="50">
        <f>SUM(L130:L131)</f>
        <v>9217007.6900000013</v>
      </c>
    </row>
    <row r="133" spans="1:12" ht="108">
      <c r="A133" s="26" t="s">
        <v>116</v>
      </c>
      <c r="B133" s="27"/>
      <c r="C133" s="20">
        <v>8100</v>
      </c>
      <c r="D133" s="22">
        <v>900000</v>
      </c>
      <c r="E133" s="83">
        <v>3900</v>
      </c>
      <c r="F133" s="22">
        <v>233000</v>
      </c>
      <c r="G133" s="84">
        <v>5385</v>
      </c>
      <c r="H133" s="22">
        <v>233000</v>
      </c>
      <c r="I133" s="24">
        <f t="shared" si="3"/>
        <v>0.66481481481481486</v>
      </c>
      <c r="J133" s="25">
        <f t="shared" si="3"/>
        <v>0.25888888888888889</v>
      </c>
    </row>
    <row r="134" spans="1:12" ht="120">
      <c r="A134" s="26" t="s">
        <v>117</v>
      </c>
      <c r="B134" s="27"/>
      <c r="C134" s="28">
        <v>8960</v>
      </c>
      <c r="D134" s="30">
        <v>5833182.5</v>
      </c>
      <c r="E134" s="28">
        <v>4400</v>
      </c>
      <c r="F134" s="30">
        <v>117640</v>
      </c>
      <c r="G134" s="29">
        <v>6871</v>
      </c>
      <c r="H134" s="30">
        <v>117640</v>
      </c>
      <c r="I134" s="24">
        <f t="shared" si="3"/>
        <v>0.76685267857142858</v>
      </c>
      <c r="J134" s="31">
        <f t="shared" si="3"/>
        <v>2.0167378613647011E-2</v>
      </c>
    </row>
    <row r="135" spans="1:12" ht="15.75">
      <c r="A135" s="92" t="s">
        <v>60</v>
      </c>
      <c r="B135" s="93"/>
      <c r="C135" s="93"/>
      <c r="D135" s="93"/>
      <c r="E135" s="93"/>
      <c r="F135" s="93"/>
      <c r="G135" s="93"/>
      <c r="H135" s="93"/>
      <c r="I135" s="93"/>
      <c r="J135" s="94"/>
    </row>
    <row r="136" spans="1:12" ht="15.75">
      <c r="A136" s="95" t="s">
        <v>61</v>
      </c>
      <c r="B136" s="96"/>
      <c r="C136" s="96"/>
      <c r="D136" s="96"/>
      <c r="E136" s="96"/>
      <c r="F136" s="96"/>
      <c r="G136" s="96"/>
      <c r="H136" s="96"/>
      <c r="I136" s="96"/>
      <c r="J136" s="97"/>
    </row>
    <row r="137" spans="1:12">
      <c r="A137" s="32" t="s">
        <v>62</v>
      </c>
      <c r="B137" s="114" t="s">
        <v>115</v>
      </c>
      <c r="C137" s="114"/>
      <c r="D137" s="114"/>
      <c r="E137" s="114"/>
      <c r="F137" s="114"/>
      <c r="G137" s="114"/>
      <c r="H137" s="114"/>
      <c r="I137" s="114"/>
      <c r="J137" s="115"/>
    </row>
    <row r="138" spans="1:12" ht="30">
      <c r="A138" s="32" t="s">
        <v>63</v>
      </c>
      <c r="B138" s="116" t="s">
        <v>118</v>
      </c>
      <c r="C138" s="116"/>
      <c r="D138" s="116"/>
      <c r="E138" s="116"/>
      <c r="F138" s="116"/>
      <c r="G138" s="116"/>
      <c r="H138" s="116"/>
      <c r="I138" s="116"/>
      <c r="J138" s="117"/>
    </row>
    <row r="139" spans="1:12" ht="31.5" customHeight="1">
      <c r="A139" s="32" t="s">
        <v>65</v>
      </c>
      <c r="B139" s="116" t="s">
        <v>232</v>
      </c>
      <c r="C139" s="116"/>
      <c r="D139" s="116"/>
      <c r="E139" s="116"/>
      <c r="F139" s="116"/>
      <c r="G139" s="116"/>
      <c r="H139" s="116"/>
      <c r="I139" s="116"/>
      <c r="J139" s="117"/>
    </row>
    <row r="140" spans="1:12" ht="326.25" customHeight="1">
      <c r="A140" s="32" t="s">
        <v>67</v>
      </c>
      <c r="B140" s="131" t="s">
        <v>233</v>
      </c>
      <c r="C140" s="131"/>
      <c r="D140" s="131"/>
      <c r="E140" s="131"/>
      <c r="F140" s="131"/>
      <c r="G140" s="131"/>
      <c r="H140" s="131"/>
      <c r="I140" s="131"/>
      <c r="J140" s="134"/>
    </row>
    <row r="141" spans="1:12" ht="28.5" customHeight="1">
      <c r="A141" s="32" t="s">
        <v>62</v>
      </c>
      <c r="B141" s="135" t="s">
        <v>116</v>
      </c>
      <c r="C141" s="135"/>
      <c r="D141" s="135"/>
      <c r="E141" s="135"/>
      <c r="F141" s="135"/>
      <c r="G141" s="135"/>
      <c r="H141" s="135"/>
      <c r="I141" s="135"/>
      <c r="J141" s="136"/>
    </row>
    <row r="142" spans="1:12" ht="33" customHeight="1">
      <c r="A142" s="32" t="s">
        <v>63</v>
      </c>
      <c r="B142" s="131" t="s">
        <v>121</v>
      </c>
      <c r="C142" s="131"/>
      <c r="D142" s="131"/>
      <c r="E142" s="131"/>
      <c r="F142" s="131"/>
      <c r="G142" s="131"/>
      <c r="H142" s="131"/>
      <c r="I142" s="131"/>
      <c r="J142" s="134"/>
    </row>
    <row r="143" spans="1:12" ht="26.25" customHeight="1">
      <c r="A143" s="183"/>
      <c r="B143" s="184"/>
      <c r="C143" s="184"/>
      <c r="D143" s="184"/>
      <c r="E143" s="184"/>
      <c r="F143" s="184"/>
      <c r="G143" s="184"/>
      <c r="H143" s="184"/>
      <c r="I143" s="184"/>
      <c r="J143" s="185"/>
    </row>
    <row r="144" spans="1:12" ht="33" customHeight="1">
      <c r="A144" s="32" t="s">
        <v>65</v>
      </c>
      <c r="B144" s="131" t="s">
        <v>234</v>
      </c>
      <c r="C144" s="131"/>
      <c r="D144" s="131"/>
      <c r="E144" s="131"/>
      <c r="F144" s="131"/>
      <c r="G144" s="131"/>
      <c r="H144" s="131"/>
      <c r="I144" s="131"/>
      <c r="J144" s="134"/>
    </row>
    <row r="145" spans="1:10" ht="351" customHeight="1">
      <c r="A145" s="32" t="s">
        <v>67</v>
      </c>
      <c r="B145" s="131" t="s">
        <v>235</v>
      </c>
      <c r="C145" s="131"/>
      <c r="D145" s="131"/>
      <c r="E145" s="131"/>
      <c r="F145" s="131"/>
      <c r="G145" s="131"/>
      <c r="H145" s="131"/>
      <c r="I145" s="131"/>
      <c r="J145" s="134"/>
    </row>
    <row r="146" spans="1:10" ht="33.75" customHeight="1">
      <c r="A146" s="32" t="s">
        <v>62</v>
      </c>
      <c r="B146" s="135" t="s">
        <v>117</v>
      </c>
      <c r="C146" s="135"/>
      <c r="D146" s="135"/>
      <c r="E146" s="135"/>
      <c r="F146" s="135"/>
      <c r="G146" s="135"/>
      <c r="H146" s="135"/>
      <c r="I146" s="135"/>
      <c r="J146" s="136"/>
    </row>
    <row r="147" spans="1:10" ht="36.75" customHeight="1">
      <c r="A147" s="32" t="s">
        <v>63</v>
      </c>
      <c r="B147" s="131" t="s">
        <v>124</v>
      </c>
      <c r="C147" s="131"/>
      <c r="D147" s="131"/>
      <c r="E147" s="131"/>
      <c r="F147" s="131"/>
      <c r="G147" s="131"/>
      <c r="H147" s="131"/>
      <c r="I147" s="131"/>
      <c r="J147" s="134"/>
    </row>
    <row r="148" spans="1:10" ht="51.75" customHeight="1">
      <c r="A148" s="32" t="s">
        <v>65</v>
      </c>
      <c r="B148" s="131" t="s">
        <v>236</v>
      </c>
      <c r="C148" s="131"/>
      <c r="D148" s="131"/>
      <c r="E148" s="131"/>
      <c r="F148" s="131"/>
      <c r="G148" s="131"/>
      <c r="H148" s="131"/>
      <c r="I148" s="131"/>
      <c r="J148" s="134"/>
    </row>
    <row r="149" spans="1:10" ht="310.5" customHeight="1">
      <c r="A149" s="32" t="s">
        <v>67</v>
      </c>
      <c r="B149" s="131" t="s">
        <v>237</v>
      </c>
      <c r="C149" s="131"/>
      <c r="D149" s="131"/>
      <c r="E149" s="131"/>
      <c r="F149" s="131"/>
      <c r="G149" s="131"/>
      <c r="H149" s="131"/>
      <c r="I149" s="131"/>
      <c r="J149" s="134"/>
    </row>
    <row r="150" spans="1:10" ht="15.75">
      <c r="A150" s="92" t="s">
        <v>75</v>
      </c>
      <c r="B150" s="93"/>
      <c r="C150" s="93"/>
      <c r="D150" s="93"/>
      <c r="E150" s="93"/>
      <c r="F150" s="93"/>
      <c r="G150" s="93"/>
      <c r="H150" s="93"/>
      <c r="I150" s="93"/>
      <c r="J150" s="94"/>
    </row>
    <row r="151" spans="1:10" ht="15.75">
      <c r="A151" s="140" t="s">
        <v>76</v>
      </c>
      <c r="B151" s="141"/>
      <c r="C151" s="141"/>
      <c r="D151" s="141"/>
      <c r="E151" s="141"/>
      <c r="F151" s="141"/>
      <c r="G151" s="141"/>
      <c r="H151" s="141"/>
      <c r="I151" s="141"/>
      <c r="J151" s="142"/>
    </row>
    <row r="152" spans="1:10">
      <c r="A152" s="143" t="s">
        <v>127</v>
      </c>
      <c r="B152" s="144"/>
      <c r="C152" s="144"/>
      <c r="D152" s="144"/>
      <c r="E152" s="144"/>
      <c r="F152" s="144"/>
      <c r="G152" s="144"/>
      <c r="H152" s="144"/>
      <c r="I152" s="144"/>
      <c r="J152" s="145"/>
    </row>
    <row r="153" spans="1:10">
      <c r="A153"/>
      <c r="B153"/>
      <c r="C153"/>
      <c r="D153"/>
      <c r="E153"/>
      <c r="F153"/>
      <c r="G153"/>
      <c r="H153"/>
      <c r="I153"/>
      <c r="J153"/>
    </row>
    <row r="154" spans="1:10" ht="9.75" customHeight="1">
      <c r="A154"/>
      <c r="B154"/>
      <c r="C154"/>
      <c r="D154"/>
      <c r="E154"/>
      <c r="F154"/>
      <c r="G154"/>
      <c r="H154"/>
      <c r="I154"/>
      <c r="J154"/>
    </row>
    <row r="155" spans="1:10">
      <c r="A155"/>
      <c r="B155"/>
      <c r="C155"/>
      <c r="D155"/>
      <c r="E155"/>
      <c r="F155"/>
      <c r="G155"/>
      <c r="H155"/>
      <c r="I155"/>
      <c r="J155"/>
    </row>
    <row r="156" spans="1:10">
      <c r="A156"/>
      <c r="B156"/>
      <c r="C156"/>
      <c r="D156"/>
      <c r="E156"/>
      <c r="F156"/>
      <c r="G156"/>
      <c r="H156"/>
      <c r="I156"/>
      <c r="J156"/>
    </row>
    <row r="157" spans="1:10">
      <c r="A157"/>
      <c r="B157"/>
      <c r="C157"/>
      <c r="D157"/>
      <c r="E157"/>
      <c r="F157"/>
      <c r="G157"/>
      <c r="H157"/>
      <c r="I157"/>
      <c r="J157"/>
    </row>
    <row r="158" spans="1:10">
      <c r="A158"/>
      <c r="B158"/>
      <c r="C158"/>
      <c r="D158"/>
      <c r="E158"/>
      <c r="F158"/>
      <c r="G158"/>
      <c r="H158"/>
      <c r="I158"/>
      <c r="J158"/>
    </row>
    <row r="159" spans="1:10">
      <c r="A159"/>
      <c r="B159"/>
      <c r="C159"/>
      <c r="D159"/>
      <c r="E159"/>
      <c r="F159"/>
      <c r="G159"/>
      <c r="H159"/>
      <c r="I159"/>
      <c r="J159"/>
    </row>
    <row r="160" spans="1:10">
      <c r="A160"/>
      <c r="B160"/>
      <c r="C160"/>
      <c r="D160"/>
      <c r="E160"/>
      <c r="F160"/>
      <c r="G160"/>
      <c r="H160"/>
      <c r="I160"/>
      <c r="J160"/>
    </row>
    <row r="161" customFormat="1" ht="15.75" customHeight="1"/>
    <row r="162" customFormat="1" ht="15" customHeight="1"/>
    <row r="163" customFormat="1"/>
    <row r="164" customFormat="1"/>
    <row r="165" customFormat="1"/>
    <row r="166" customFormat="1"/>
    <row r="167" customFormat="1" ht="15.75" customHeight="1"/>
    <row r="168" customFormat="1" ht="15" customHeight="1"/>
    <row r="169" customFormat="1"/>
  </sheetData>
  <mergeCells count="171">
    <mergeCell ref="I25:J25"/>
    <mergeCell ref="F25:H25"/>
    <mergeCell ref="C25:E25"/>
    <mergeCell ref="A25:B25"/>
    <mergeCell ref="B149:J149"/>
    <mergeCell ref="A150:J150"/>
    <mergeCell ref="A151:J151"/>
    <mergeCell ref="A152:J152"/>
    <mergeCell ref="A129:J129"/>
    <mergeCell ref="C130:D130"/>
    <mergeCell ref="E130:F130"/>
    <mergeCell ref="G130:H130"/>
    <mergeCell ref="I130:J130"/>
    <mergeCell ref="A135:J135"/>
    <mergeCell ref="A127:B127"/>
    <mergeCell ref="C127:E127"/>
    <mergeCell ref="F127:H127"/>
    <mergeCell ref="I127:J127"/>
    <mergeCell ref="A128:B128"/>
    <mergeCell ref="C128:E128"/>
    <mergeCell ref="F128:H128"/>
    <mergeCell ref="I128:J128"/>
    <mergeCell ref="B121:J121"/>
    <mergeCell ref="B142:J142"/>
    <mergeCell ref="B144:J144"/>
    <mergeCell ref="B145:J145"/>
    <mergeCell ref="B146:J146"/>
    <mergeCell ref="B147:J147"/>
    <mergeCell ref="B148:J148"/>
    <mergeCell ref="A136:J136"/>
    <mergeCell ref="B137:J137"/>
    <mergeCell ref="B138:J138"/>
    <mergeCell ref="B139:J139"/>
    <mergeCell ref="B140:J140"/>
    <mergeCell ref="B141:J141"/>
    <mergeCell ref="A143:J143"/>
    <mergeCell ref="B122:J122"/>
    <mergeCell ref="B123:J123"/>
    <mergeCell ref="B124:J124"/>
    <mergeCell ref="A125:J125"/>
    <mergeCell ref="A126:J126"/>
    <mergeCell ref="B115:J115"/>
    <mergeCell ref="B116:J116"/>
    <mergeCell ref="A117:J117"/>
    <mergeCell ref="A118:J118"/>
    <mergeCell ref="A119:J119"/>
    <mergeCell ref="A120:J120"/>
    <mergeCell ref="B109:J109"/>
    <mergeCell ref="B110:J110"/>
    <mergeCell ref="B111:J111"/>
    <mergeCell ref="B112:J112"/>
    <mergeCell ref="B113:J113"/>
    <mergeCell ref="B114:J114"/>
    <mergeCell ref="A103:J103"/>
    <mergeCell ref="A104:J104"/>
    <mergeCell ref="B105:J105"/>
    <mergeCell ref="B106:J106"/>
    <mergeCell ref="B107:J107"/>
    <mergeCell ref="B108:J108"/>
    <mergeCell ref="A96:B96"/>
    <mergeCell ref="C96:E96"/>
    <mergeCell ref="F96:H96"/>
    <mergeCell ref="I96:J96"/>
    <mergeCell ref="A97:J97"/>
    <mergeCell ref="C98:D98"/>
    <mergeCell ref="E98:F98"/>
    <mergeCell ref="G98:H98"/>
    <mergeCell ref="I98:J98"/>
    <mergeCell ref="B91:J91"/>
    <mergeCell ref="B92:J92"/>
    <mergeCell ref="A93:J93"/>
    <mergeCell ref="A94:J94"/>
    <mergeCell ref="A95:B95"/>
    <mergeCell ref="C95:E95"/>
    <mergeCell ref="F95:H95"/>
    <mergeCell ref="I95:J95"/>
    <mergeCell ref="A84:J84"/>
    <mergeCell ref="A85:J85"/>
    <mergeCell ref="A86:J86"/>
    <mergeCell ref="A88:J88"/>
    <mergeCell ref="B89:J89"/>
    <mergeCell ref="B90:J90"/>
    <mergeCell ref="B78:J78"/>
    <mergeCell ref="B79:J79"/>
    <mergeCell ref="B80:J80"/>
    <mergeCell ref="B81:J81"/>
    <mergeCell ref="B82:J82"/>
    <mergeCell ref="B83:J83"/>
    <mergeCell ref="B72:J72"/>
    <mergeCell ref="B73:J73"/>
    <mergeCell ref="B74:J74"/>
    <mergeCell ref="B75:J75"/>
    <mergeCell ref="B76:J76"/>
    <mergeCell ref="B77:J7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52:J52"/>
    <mergeCell ref="B53:J53"/>
    <mergeCell ref="B54:J54"/>
    <mergeCell ref="A55:J55"/>
    <mergeCell ref="A56:J56"/>
    <mergeCell ref="A57:B57"/>
    <mergeCell ref="C57:E57"/>
    <mergeCell ref="F57:H57"/>
    <mergeCell ref="I57:J57"/>
    <mergeCell ref="B45:J45"/>
    <mergeCell ref="A46:J46"/>
    <mergeCell ref="A47:J47"/>
    <mergeCell ref="A48:J48"/>
    <mergeCell ref="A50:J50"/>
    <mergeCell ref="B51:J51"/>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C24:E24"/>
    <mergeCell ref="F24:H24"/>
    <mergeCell ref="I24:J24"/>
    <mergeCell ref="A17:J17"/>
    <mergeCell ref="B18:J18"/>
    <mergeCell ref="B19:J19"/>
    <mergeCell ref="B20:J20"/>
    <mergeCell ref="B21:J21"/>
    <mergeCell ref="A22:J22"/>
    <mergeCell ref="A23:J23"/>
    <mergeCell ref="A24:B24"/>
    <mergeCell ref="B1:J1"/>
    <mergeCell ref="B2:C2"/>
    <mergeCell ref="D2:H2"/>
    <mergeCell ref="B3:C3"/>
    <mergeCell ref="D3:H3"/>
    <mergeCell ref="A4:J4"/>
    <mergeCell ref="B11:J11"/>
    <mergeCell ref="B12:J12"/>
    <mergeCell ref="A13:J13"/>
    <mergeCell ref="C14:J14"/>
    <mergeCell ref="C15:J15"/>
    <mergeCell ref="C16:J16"/>
    <mergeCell ref="A5:J5"/>
    <mergeCell ref="A6:J6"/>
    <mergeCell ref="A7:J7"/>
    <mergeCell ref="B8:J8"/>
    <mergeCell ref="B9:J9"/>
    <mergeCell ref="B10:J10"/>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8 B42:J42 B38:J38 B80:J81 B109:J109 B113:J113 B137:J137 B146:J146 B141:J141"/>
    <dataValidation allowBlank="1" showInputMessage="1" showErrorMessage="1" prompt="¿En qué consiste el producto? su objetivo" sqref="B35:J35 B69:J69 B106:J107 B43:J43 B39:J39 B110:J110 B114:J115 B138:J139 B147:B148 B142:J142 B144:J144"/>
    <dataValidation allowBlank="1" showInputMessage="1" showErrorMessage="1" prompt="1. Describir lo plasmado en el presupuesto_x000a_2. Describir lo alcanzado en términos financieros y de producción " sqref="B70:J70 B36:J36 B74:J74 B111:J111 B82:J82 B44:J44 B40:J40"/>
    <dataValidation allowBlank="1" showInputMessage="1" showErrorMessage="1" prompt="De existir desvío, explicar razones." sqref="B71:J71 B75:J75 B37:J37 B45:J45 B79:J79 B83:J83 B116:J116 B145:J145 B112:J112 B41:J41 B140:J140 B149:J149 B108:J108"/>
    <dataValidation allowBlank="1" showInputMessage="1" showErrorMessage="1" prompt="Oportunidades de mejora identificadas" sqref="A48:J49 A86:J86 A119:J119 A152:J152"/>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61:A65 A131:A134"/>
    <dataValidation allowBlank="1" showInputMessage="1" showErrorMessage="1" prompt="Nombre del indicador" sqref="B28:B31 B61:B65 B99:B102 B131:B134"/>
    <dataValidation allowBlank="1" showInputMessage="1" showErrorMessage="1" prompt="Meta anual del indicador" sqref="E99 E61 E28 C131:C134 C61:C65 C99:C102 E131 C28:C31"/>
    <dataValidation allowBlank="1" showInputMessage="1" showErrorMessage="1" prompt="Monto presupuestado para el producto" sqref="F99 F61 F28 D28 D133:D134 H133 E62:F65 D30:D31 E100:F102 D99:D102 F131 D131 E132:F134 E29:F31 D61:D65"/>
    <dataValidation allowBlank="1" showInputMessage="1" showErrorMessage="1" prompt="Meta alcanzada en el trimestre" sqref="G131:G134 G61:G65 G99:G102 G28:G31"/>
    <dataValidation allowBlank="1" showInputMessage="1" showErrorMessage="1" prompt="Monto ejecutado en el trimestre" sqref="H134 H61:H65 H99:H102 H131:H132 H28:H31"/>
  </dataValidations>
  <pageMargins left="0.7" right="0.7" top="0.75" bottom="0.75" header="0.3" footer="0.3"/>
  <pageSetup paperSize="9" scale="84" fitToHeight="0" orientation="landscape"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Informe 1T</vt:lpstr>
      <vt:lpstr>Informe 2T</vt:lpstr>
      <vt:lpstr>Informe 1er semestre.</vt:lpstr>
      <vt:lpstr>Plantilla-3T</vt:lpstr>
      <vt:lpstr>3T</vt:lpstr>
      <vt:lpstr>4T Informe Físico F.</vt:lpstr>
      <vt:lpstr>'4T Informe Físico F.'!Área_de_impresión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Marcia Morelva Carela Guillen</dc:creator>
  <cp:keywords/>
  <dc:description/>
  <cp:lastModifiedBy>Daniela Michelle Gomez Medrano</cp:lastModifiedBy>
  <cp:revision/>
  <cp:lastPrinted>2025-01-20T19:33:03Z</cp:lastPrinted>
  <dcterms:created xsi:type="dcterms:W3CDTF">2023-05-22T18:22:31Z</dcterms:created>
  <dcterms:modified xsi:type="dcterms:W3CDTF">2025-01-20T19:55:51Z</dcterms:modified>
  <cp:category/>
  <cp:contentStatus/>
</cp:coreProperties>
</file>